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6"/>
  </bookViews>
  <sheets>
    <sheet name="SOFA" sheetId="1" r:id="rId1"/>
    <sheet name="BALSHEET" sheetId="2" r:id="rId2"/>
    <sheet name="NOTES1" sheetId="3" r:id="rId3"/>
    <sheet name="NOTES2" sheetId="4" r:id="rId4"/>
    <sheet name="NOTES3" sheetId="5" r:id="rId5"/>
    <sheet name="NOTES4" sheetId="6" r:id="rId6"/>
    <sheet name="IE Report" sheetId="7" r:id="rId7"/>
  </sheets>
  <definedNames>
    <definedName name="_xlnm.Print_Area" localSheetId="1">'BALSHEET'!$A$1:$I$51</definedName>
    <definedName name="_xlnm.Print_Area" localSheetId="6">'IE Report'!$A$1:$M$52</definedName>
    <definedName name="_xlnm.Print_Area" localSheetId="2">'NOTES1'!$B$3:$C$51</definedName>
    <definedName name="_xlnm.Print_Area" localSheetId="3">'NOTES2'!$B$2:$F$47</definedName>
    <definedName name="_xlnm.Print_Area" localSheetId="4">'NOTES3'!$B$2:$H$57</definedName>
    <definedName name="_xlnm.Print_Area" localSheetId="5">'NOTES4'!$B$2:$E$44</definedName>
    <definedName name="_xlnm.Print_Area" localSheetId="0">'SOFA'!$B$3:$I$60</definedName>
  </definedNames>
  <calcPr fullCalcOnLoad="1"/>
</workbook>
</file>

<file path=xl/sharedStrings.xml><?xml version="1.0" encoding="utf-8"?>
<sst xmlns="http://schemas.openxmlformats.org/spreadsheetml/2006/main" count="337" uniqueCount="253">
  <si>
    <t>THE TROLLEYBUS MUSEUM COMPANY LIMITED</t>
  </si>
  <si>
    <t>(LIMITED BY GUARANTEE)</t>
  </si>
  <si>
    <t>STATEMENT OF FINANCIAL AFFAIRS</t>
  </si>
  <si>
    <t xml:space="preserve">Incoming Resources from </t>
  </si>
  <si>
    <t>generated funds</t>
  </si>
  <si>
    <t>Voluntary Income</t>
  </si>
  <si>
    <t>Activities for generating funds</t>
  </si>
  <si>
    <t>Investment income</t>
  </si>
  <si>
    <t>Unrestricted</t>
  </si>
  <si>
    <t>Funds</t>
  </si>
  <si>
    <t>Restricted</t>
  </si>
  <si>
    <t>Income Funds</t>
  </si>
  <si>
    <t>Total</t>
  </si>
  <si>
    <t>this year</t>
  </si>
  <si>
    <t>last year</t>
  </si>
  <si>
    <t>Total incoming resources</t>
  </si>
  <si>
    <t>Resources expended</t>
  </si>
  <si>
    <t>Cost of generating funds</t>
  </si>
  <si>
    <t>Costs of generating voluntary income</t>
  </si>
  <si>
    <t>Charitable activities</t>
  </si>
  <si>
    <t>Governance costs</t>
  </si>
  <si>
    <t>Total resources expended</t>
  </si>
  <si>
    <t>Incoming resources</t>
  </si>
  <si>
    <t>Total funds brought forward</t>
  </si>
  <si>
    <t>Total funds carried forward</t>
  </si>
  <si>
    <t>Debtors</t>
  </si>
  <si>
    <t>Cash at bank and in hand</t>
  </si>
  <si>
    <t>within one year</t>
  </si>
  <si>
    <r>
      <t xml:space="preserve">Creditors: </t>
    </r>
    <r>
      <rPr>
        <sz val="12"/>
        <color indexed="8"/>
        <rFont val="Calibri"/>
        <family val="2"/>
      </rPr>
      <t xml:space="preserve">amounts falling due </t>
    </r>
  </si>
  <si>
    <t>Net Current Assets</t>
  </si>
  <si>
    <t>Net Assets</t>
  </si>
  <si>
    <t>Funds of the charity</t>
  </si>
  <si>
    <t>Unrestricted funds</t>
  </si>
  <si>
    <t>Restricted income funds</t>
  </si>
  <si>
    <t>DIRECTORS’ STATEMENT</t>
  </si>
  <si>
    <t xml:space="preserve"> </t>
  </si>
  <si>
    <t>R D HELLIAR-SYMONS</t>
  </si>
  <si>
    <t>Director</t>
  </si>
  <si>
    <t>I G MARTIN</t>
  </si>
  <si>
    <t>£</t>
  </si>
  <si>
    <t>Total Current Assets</t>
  </si>
  <si>
    <t>after one year</t>
  </si>
  <si>
    <t>charitable activities</t>
  </si>
  <si>
    <t>NOTES TO THE ACCOUNTS</t>
  </si>
  <si>
    <t>1.1 Basis of accounting</t>
  </si>
  <si>
    <t>•  Accounting and Reporting by Charities – Statement of Recommended Practice (SORP 2005);</t>
  </si>
  <si>
    <t>1.2 Change in basis of accounting</t>
  </si>
  <si>
    <t>These accounts have been prepared on the basis of historic cost in accordance with:</t>
  </si>
  <si>
    <t>INCOMING RESOURCES</t>
  </si>
  <si>
    <t>These are included in the Statement of Financial Activities (SoFA) when:</t>
  </si>
  <si>
    <t>Incoming resources with related expenditure</t>
  </si>
  <si>
    <t>Where incoming resources have related expenditure (as with fundraising or contract income) the incoming resources and related expenditure are reported gross in the SoFA.</t>
  </si>
  <si>
    <t>Grants and donations</t>
  </si>
  <si>
    <t xml:space="preserve">Grants and donations are only included in the SoFA when the charity has unconditional entitlement to the resources. </t>
  </si>
  <si>
    <t>Tax reclaims on donations and gifts</t>
  </si>
  <si>
    <t>Incoming resources from tax reclaims are included in the SoFA at the same time as the gift to which they relate.</t>
  </si>
  <si>
    <t xml:space="preserve">Contractual income and performance related grants </t>
  </si>
  <si>
    <t>This is only included in the SoFA once the related goods or services have been delivered.</t>
  </si>
  <si>
    <t>Gifts in kind</t>
  </si>
  <si>
    <t>Gifts in kind are accounted for at a reasonable estimate of their value to the charity or the amount actually realised.</t>
  </si>
  <si>
    <t xml:space="preserve">Gifts in kind for sale or distribution are included in the accounts as gifts only when sold or distributed by the charity.  </t>
  </si>
  <si>
    <t xml:space="preserve">Gifts in kind for use by the charity are included in the SoFA as incoming resources when receivable.  </t>
  </si>
  <si>
    <t xml:space="preserve">Donated services and facilities </t>
  </si>
  <si>
    <t xml:space="preserve">Volunteer help  </t>
  </si>
  <si>
    <t xml:space="preserve">Investment income </t>
  </si>
  <si>
    <t>This is included in the accounts when receivable.</t>
  </si>
  <si>
    <t>EXPENDITURE AND LIABILITIES</t>
  </si>
  <si>
    <t>Liability recognition</t>
  </si>
  <si>
    <t xml:space="preserve">Liabilities are recognised as soon as there is a legal or constructive obligation committing the charity to pay out resources. </t>
  </si>
  <si>
    <t xml:space="preserve">Note 2  Accounting policies </t>
  </si>
  <si>
    <t>Recognition of incoming resources</t>
  </si>
  <si>
    <t>NOTES TO THE ACCOUNTS (continued)</t>
  </si>
  <si>
    <t>This year</t>
  </si>
  <si>
    <t>Last year</t>
  </si>
  <si>
    <t>Donations</t>
  </si>
  <si>
    <t>Collections at Meetings</t>
  </si>
  <si>
    <t>Income Tax reclaimed on Gift Aid Donations</t>
  </si>
  <si>
    <t>Sales of Merchandise</t>
  </si>
  <si>
    <t>Advertisements</t>
  </si>
  <si>
    <t>Note 4</t>
  </si>
  <si>
    <t>Magazine Postage</t>
  </si>
  <si>
    <t>Total amount paid</t>
  </si>
  <si>
    <t>Analysis of debtors</t>
  </si>
  <si>
    <t>Amounts falling due within one year</t>
  </si>
  <si>
    <t>Amounts falling due after more than one year</t>
  </si>
  <si>
    <t>Other debtors</t>
  </si>
  <si>
    <t>Trade creditors</t>
  </si>
  <si>
    <t>Other creditors</t>
  </si>
  <si>
    <t>Analysis of creditors</t>
  </si>
  <si>
    <t xml:space="preserve">Independent examiner’s fees  for reporting on the accounts </t>
  </si>
  <si>
    <t xml:space="preserve">Other fees (for example: advice, consultancy, accountancy services) paid to the independent examiner </t>
  </si>
  <si>
    <t>Fund Name</t>
  </si>
  <si>
    <t>Purpose and Restrictions</t>
  </si>
  <si>
    <t>Fund balances brought forward</t>
  </si>
  <si>
    <t xml:space="preserve">Outgoing resources </t>
  </si>
  <si>
    <t>Fund balances carried forward</t>
  </si>
  <si>
    <t xml:space="preserve">Wolverhampton 654 </t>
  </si>
  <si>
    <t>Hastings 45</t>
  </si>
  <si>
    <t>Belfast 168</t>
  </si>
  <si>
    <t>Donations and other funds raised for the restoration of double-deck trolleybus-Wolverhampton 654</t>
  </si>
  <si>
    <t>Donations and other funds raised for the restoration of single-deck trolleybus-Hastings 45</t>
  </si>
  <si>
    <t>Donations and other funds raised for the restoration of double-deck trolleybus-Belfast 168</t>
  </si>
  <si>
    <t>Type of Fund</t>
  </si>
  <si>
    <t>Fund name</t>
  </si>
  <si>
    <t>Designated</t>
  </si>
  <si>
    <t>Trolleybooks</t>
  </si>
  <si>
    <t>Designated fund held as unrestricted reserve for the launch of future Trolleybooks publications</t>
  </si>
  <si>
    <t>Total Restricted</t>
  </si>
  <si>
    <t>Total Unrestricted</t>
  </si>
  <si>
    <t>Number</t>
  </si>
  <si>
    <t>b) The stock and back numbers of "Trolleybus Magazine"</t>
  </si>
  <si>
    <t xml:space="preserve">are not included in the accounts due to the uncertain </t>
  </si>
  <si>
    <t>nature of their realisable value. The numbers held at</t>
  </si>
  <si>
    <t>the end of each year were</t>
  </si>
  <si>
    <t>Current Assets</t>
  </si>
  <si>
    <t>There have been no other changes to the previous year's accounts.</t>
  </si>
  <si>
    <t>Transfers</t>
  </si>
  <si>
    <t>Storage</t>
  </si>
  <si>
    <t>Trolleybus Storage</t>
  </si>
  <si>
    <t>Donations and other funds raised to cover the cost of storage rental of Trolleybuses</t>
  </si>
  <si>
    <t>Prepayments and accrued income</t>
  </si>
  <si>
    <t>Purpose of Loan</t>
  </si>
  <si>
    <t>Refundable start-up grant</t>
  </si>
  <si>
    <t>Loan towards cost of publications</t>
  </si>
  <si>
    <t>Name of the Director or related party</t>
  </si>
  <si>
    <t>Wales, for the purpose of publishing books on trolleybuses. The interest of the Company in this joint venture is 50%.</t>
  </si>
  <si>
    <t>The draft accounts of Trolleybooks at 31st December 2009 show net assets of £4,312 represented by monies in their bank</t>
  </si>
  <si>
    <t>account. The directors have not incorporated any undistributed profit from the joint venture into these accounts.</t>
  </si>
  <si>
    <t>Net incoming resources before transfers</t>
  </si>
  <si>
    <t>Trolleybooks is an unincorporated association, established as a joint venture with another charity registered in England and</t>
  </si>
  <si>
    <t>The value of any voluntary help received is not included in the accounts but is described in the directors’ annual report.</t>
  </si>
  <si>
    <t>Number of directors and other officers who were paid expenses</t>
  </si>
  <si>
    <t>Bank Deposit Interest Received - Gross</t>
  </si>
  <si>
    <t>Subscriptions paid</t>
  </si>
  <si>
    <t>Meeting Room hire</t>
  </si>
  <si>
    <t>For information purposes</t>
  </si>
  <si>
    <t>Trolleybuses</t>
  </si>
  <si>
    <t>i) Bournemouth 202 was purchased in July 1965 for £101. Restoration Costs to date are £14,300.</t>
  </si>
  <si>
    <t>iii) Wolverhampton 654 was donated to the Company. No restoration has yet taken place.</t>
  </si>
  <si>
    <t>Hastings Borough Council estimated at £20,000.</t>
  </si>
  <si>
    <t>Photograph Collections</t>
  </si>
  <si>
    <t>Trolleybus Spare Parts</t>
  </si>
  <si>
    <t>Purchased secondhand in the late 1960s. Estimated scrap value is £500.</t>
  </si>
  <si>
    <t>It is considered unlikely that a fully-restored trolleybus would fetch more than £10,000 on the "open market".</t>
  </si>
  <si>
    <t>Further details of the Heritage Assets can be found in the Directors' Report.</t>
  </si>
  <si>
    <t>a) Publications, videos and models for re-sale have all been written down to nil value.</t>
  </si>
  <si>
    <t>ii) Harold Brearley left to the Company upon his death. Estimated nominal value £50.</t>
  </si>
  <si>
    <t>i) R.F.Mack purchased for a cost of £600.</t>
  </si>
  <si>
    <t>Monetary Loans</t>
  </si>
  <si>
    <t>Heritage Asset Loans</t>
  </si>
  <si>
    <t>Museum Society Ltd for a five year period commencing 1st January 2008.</t>
  </si>
  <si>
    <t xml:space="preserve">By an agreement dated 10th May 2008, Bournemouth 202 trolleybus is on loan to the East Anglia </t>
  </si>
  <si>
    <t>3.1  Directors' expenses</t>
  </si>
  <si>
    <t>3.2 Fees for examination of the accounts</t>
  </si>
  <si>
    <t>3.3 There were no paid employees of the Charity</t>
  </si>
  <si>
    <t>Amounts due from associated undertaking (see note 7)</t>
  </si>
  <si>
    <t>6.1 Funds held</t>
  </si>
  <si>
    <t>6.2 Movements of funds</t>
  </si>
  <si>
    <t>Note 8. Additional disclosures</t>
  </si>
  <si>
    <t>8.1 Heritage Assets</t>
  </si>
  <si>
    <t>8.2 Stocks</t>
  </si>
  <si>
    <t>Note 5</t>
  </si>
  <si>
    <t>INDEPENDENT EXAMINER'S REPORT</t>
  </si>
  <si>
    <t>To the Member’s of "The Trolleybus Museum Company Limited”</t>
  </si>
  <si>
    <t>Respective responsibilities of Directors’ and Examiner</t>
  </si>
  <si>
    <t xml:space="preserve">The charity’s directors are responsible for the preparation of the accounts.  </t>
  </si>
  <si>
    <t>The charity’s directors consider that an audit is not required for this year (under section 43(2)</t>
  </si>
  <si>
    <t>It is my responsibility to:</t>
  </si>
  <si>
    <t xml:space="preserve">examine the accounts (under section 43(3)(a) of the 1993 Act); </t>
  </si>
  <si>
    <t xml:space="preserve">to follow the procedures laid down in the General Directions given by the Charity Commissioners </t>
  </si>
  <si>
    <t>(under section 43(7)(b) of the 1993 Act); and to state whether particular matters</t>
  </si>
  <si>
    <t xml:space="preserve">have come to my attention. </t>
  </si>
  <si>
    <t>Basis of independent examiner’s report</t>
  </si>
  <si>
    <t>My examination was carried out in accordance with the General Directions given by the Charity Commissioners.</t>
  </si>
  <si>
    <t xml:space="preserve">An examination includes a review of the accounting records kept by the charity and a comparison of the </t>
  </si>
  <si>
    <t xml:space="preserve">accounts presented with those records. It also includes consideration of any unusual items or disclosures </t>
  </si>
  <si>
    <t>in the accounts, and seeking explanations from you as directors concerning any such matters.</t>
  </si>
  <si>
    <t xml:space="preserve">The procedures undertaken do not provide all the evidence that would be required in an audit, </t>
  </si>
  <si>
    <t>and consequently I do not express an audit opinion on the view given by the accounts.</t>
  </si>
  <si>
    <t>Independent examiner’s statement</t>
  </si>
  <si>
    <t>In connection with my examination, no matter has come to my attention:</t>
  </si>
  <si>
    <t>(1) which gives me reasonable cause to believe that in any material respect the requirements</t>
  </si>
  <si>
    <t xml:space="preserve">to keep accounting records in accordance with section 41 of the 1993 Act; and </t>
  </si>
  <si>
    <t>to prepare accounts which accord with the accounting records and comply with the</t>
  </si>
  <si>
    <t>accounting requirements of the 1993 Act have not been met;</t>
  </si>
  <si>
    <t>or</t>
  </si>
  <si>
    <t xml:space="preserve">(2) to which, in my opinion, attention should be drawn in order to enable a proper </t>
  </si>
  <si>
    <t>understanding of the accounts to be reached.</t>
  </si>
  <si>
    <t>Name:</t>
  </si>
  <si>
    <t>Andrew Dinkenor</t>
  </si>
  <si>
    <t xml:space="preserve">Address </t>
  </si>
  <si>
    <t>Flat 1</t>
  </si>
  <si>
    <t>5 Rainbow Quay</t>
  </si>
  <si>
    <t>London</t>
  </si>
  <si>
    <t>SE16 7UF</t>
  </si>
  <si>
    <t xml:space="preserve">Dated </t>
  </si>
  <si>
    <t>provide a proper understanding of the accounts.</t>
  </si>
  <si>
    <t xml:space="preserve">The following are significant matters which are not covered in other notes but need to be included to provide a proper understanding of the accounts.  </t>
  </si>
  <si>
    <t>Members' Subscriptions</t>
  </si>
  <si>
    <t>Restoration costs of Trolleybuses</t>
  </si>
  <si>
    <t xml:space="preserve">Magazine Printing </t>
  </si>
  <si>
    <t>Storage of Trolleybuses</t>
  </si>
  <si>
    <t>Officers' Travel and Expenses</t>
  </si>
  <si>
    <t>Note 3.1</t>
  </si>
  <si>
    <t>Annual General Meeting costs</t>
  </si>
  <si>
    <t>Advertising and Publicity</t>
  </si>
  <si>
    <t>Total Funds</t>
  </si>
  <si>
    <t>Note 6</t>
  </si>
  <si>
    <r>
      <t>1.3 Changes to previous accounts</t>
    </r>
    <r>
      <rPr>
        <sz val="14"/>
        <rFont val="Arial"/>
        <family val="2"/>
      </rPr>
      <t xml:space="preserve"> 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</si>
  <si>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charity becomes entitled to the resources;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</si>
  <si>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directors are virtually certain they will receive the resources; and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</si>
  <si>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monetary value can be measured with sufficient reliability.</t>
    </r>
  </si>
  <si>
    <r>
      <t>These are only included in incoming resources (with an equivalent amount in resources expended) where the benefit to the charity is reasonably quantifiable, measurable and material</t>
    </r>
    <r>
      <rPr>
        <i/>
        <sz val="12"/>
        <rFont val="Arial"/>
        <family val="2"/>
      </rPr>
      <t xml:space="preserve">.  </t>
    </r>
    <r>
      <rPr>
        <sz val="12"/>
        <rFont val="Arial"/>
        <family val="2"/>
      </rPr>
      <t>The value placed on these resources is the estimated value to the charity of the service or facility received.</t>
    </r>
  </si>
  <si>
    <t>Include costs of the preparation and examination of statutory accounts, the costs of members' and directors' meetings and cost of any legal advice to directors on governance or constitutional matters.</t>
  </si>
  <si>
    <t>The said Society is entitled to all income arising from exhibition and operation of this vehicle at</t>
  </si>
  <si>
    <t>their Transport Museum premises at Carlton Colville.</t>
  </si>
  <si>
    <t>At date, it has not been practicable to cost or value the Heritage Assets for Balance Sheet purposes.</t>
  </si>
  <si>
    <t>v) Hastings 45 was donated to the Company. Some restoration work has been undertaken and funded by</t>
  </si>
  <si>
    <t>which are set out on pages 1 to 11.</t>
  </si>
  <si>
    <t>of the Charities Act 1993 (the 1993 Act)) and that an independent examination should be undertaken.</t>
  </si>
  <si>
    <t>Note 1 Basis of preparation</t>
  </si>
  <si>
    <t>Note 3 Details of certain items of expenditure</t>
  </si>
  <si>
    <t>Note 4 Debtors and prepayments</t>
  </si>
  <si>
    <t>Note 5  Creditors and accruals</t>
  </si>
  <si>
    <t xml:space="preserve">Note 7. Other transactions with Directors or related parties </t>
  </si>
  <si>
    <t>Note 6 Restricted and Unrestricted income funds</t>
  </si>
  <si>
    <t>FOR THE YEAR ENDING 30TH SEPTEMBER 2010</t>
  </si>
  <si>
    <t>BALANCE SHEET AT 30TH SEPTEMBER 2010</t>
  </si>
  <si>
    <t>I report on the accounts of the Company for the year ended 30 September 2010,</t>
  </si>
  <si>
    <t>this must equal  Statement col 2 total</t>
  </si>
  <si>
    <t>-</t>
  </si>
  <si>
    <t>ii) Huddersfield 541 was donated to the Company. Restoration Costs to date are £52,875</t>
  </si>
  <si>
    <t>iv) Belfast 168 was donated to the Company. Restoration Costs to date are £12,204</t>
  </si>
  <si>
    <t>Total amount of expenses (including from a previous year's claim) donated back to the Charity for Gift Aid claim</t>
  </si>
  <si>
    <t>the charity's subscription renewals, and travel expenses.</t>
  </si>
  <si>
    <t xml:space="preserve">The nature of the reimbursements were for magazine postage, general postage, telephone, stationery, storage, </t>
  </si>
  <si>
    <t>By an agreement dated 27th April 2008, Huddersfield 541 is on loan to Sandtoft Transport Centre Ltd</t>
  </si>
  <si>
    <t xml:space="preserve">for a five year period. </t>
  </si>
  <si>
    <t>Franking Machine and Inks</t>
  </si>
  <si>
    <t>a) For the year ended 30 September 2010 the company was entitled to exemption under section</t>
  </si>
  <si>
    <t>b) Members have not required the company to obtain an audit in accordance with section 476</t>
  </si>
  <si>
    <t>477  of the Companies Act 2006.</t>
  </si>
  <si>
    <t>of the Companies Act 2006.</t>
  </si>
  <si>
    <t>c) The directors acknowledge their responsibilities for complying with the requirements of the Act</t>
  </si>
  <si>
    <t>with respect to accounting records and the preparation of accounts.</t>
  </si>
  <si>
    <t>d) These accounts have been prepared in accordance with the provisions applicable to companies</t>
  </si>
  <si>
    <t>subject to the small companies regime.</t>
  </si>
  <si>
    <t>Approved by the board on 15 April 2011</t>
  </si>
  <si>
    <t>And signed on their behalf by:</t>
  </si>
  <si>
    <t>There has been no change to the accounting policies (valuation rules and methods of accounting) since last year .</t>
  </si>
  <si>
    <t>*  Financial Reporting  Standards for Smaller Entities (Effective April 2008)</t>
  </si>
  <si>
    <t>Company Number 937035</t>
  </si>
  <si>
    <t>15th April 2011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</si>
</sst>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&quot;£&quot;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8"/>
      <name val="Trebuchet MS"/>
      <family val="2"/>
    </font>
    <font>
      <sz val="14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29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165" fontId="29" fillId="0" borderId="10" xfId="42" applyNumberFormat="1" applyFont="1" applyBorder="1" applyAlignment="1">
      <alignment/>
    </xf>
    <xf numFmtId="165" fontId="29" fillId="0" borderId="11" xfId="42" applyNumberFormat="1" applyFont="1" applyBorder="1" applyAlignment="1">
      <alignment/>
    </xf>
    <xf numFmtId="165" fontId="29" fillId="0" borderId="12" xfId="42" applyNumberFormat="1" applyFont="1" applyBorder="1" applyAlignment="1">
      <alignment/>
    </xf>
    <xf numFmtId="165" fontId="29" fillId="0" borderId="0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30" fillId="0" borderId="0" xfId="42" applyNumberFormat="1" applyFont="1" applyAlignment="1">
      <alignment/>
    </xf>
    <xf numFmtId="165" fontId="0" fillId="0" borderId="10" xfId="0" applyNumberFormat="1" applyBorder="1" applyAlignment="1">
      <alignment/>
    </xf>
    <xf numFmtId="165" fontId="1" fillId="0" borderId="13" xfId="42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5" fontId="32" fillId="0" borderId="0" xfId="42" applyNumberFormat="1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3" fillId="0" borderId="14" xfId="0" applyFont="1" applyBorder="1" applyAlignment="1">
      <alignment horizontal="right" wrapText="1"/>
    </xf>
    <xf numFmtId="6" fontId="12" fillId="0" borderId="14" xfId="0" applyNumberFormat="1" applyFont="1" applyBorder="1" applyAlignment="1">
      <alignment horizontal="right" vertical="center" wrapText="1"/>
    </xf>
    <xf numFmtId="6" fontId="12" fillId="0" borderId="0" xfId="0" applyNumberFormat="1" applyFont="1" applyBorder="1" applyAlignment="1">
      <alignment horizontal="right" vertical="center" wrapText="1"/>
    </xf>
    <xf numFmtId="6" fontId="12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165" fontId="9" fillId="0" borderId="14" xfId="42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165" fontId="9" fillId="0" borderId="16" xfId="42" applyNumberFormat="1" applyFont="1" applyBorder="1" applyAlignment="1" applyProtection="1">
      <alignment wrapText="1"/>
      <protection locked="0"/>
    </xf>
    <xf numFmtId="165" fontId="9" fillId="0" borderId="20" xfId="42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165" fontId="9" fillId="0" borderId="21" xfId="42" applyNumberFormat="1" applyFont="1" applyBorder="1" applyAlignment="1" applyProtection="1">
      <alignment wrapText="1"/>
      <protection locked="0"/>
    </xf>
    <xf numFmtId="165" fontId="9" fillId="0" borderId="14" xfId="42" applyNumberFormat="1" applyFont="1" applyFill="1" applyBorder="1" applyAlignment="1" applyProtection="1">
      <alignment wrapText="1"/>
      <protection/>
    </xf>
    <xf numFmtId="165" fontId="9" fillId="0" borderId="21" xfId="42" applyNumberFormat="1" applyFont="1" applyFill="1" applyBorder="1" applyAlignment="1" applyProtection="1">
      <alignment wrapText="1"/>
      <protection/>
    </xf>
    <xf numFmtId="165" fontId="9" fillId="33" borderId="20" xfId="42" applyNumberFormat="1" applyFont="1" applyFill="1" applyBorder="1" applyAlignment="1" applyProtection="1">
      <alignment wrapText="1"/>
      <protection/>
    </xf>
    <xf numFmtId="165" fontId="9" fillId="33" borderId="22" xfId="42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 vertical="top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166" fontId="9" fillId="0" borderId="14" xfId="42" applyNumberFormat="1" applyFont="1" applyBorder="1" applyAlignment="1" applyProtection="1">
      <alignment wrapText="1"/>
      <protection locked="0"/>
    </xf>
    <xf numFmtId="166" fontId="9" fillId="0" borderId="16" xfId="42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/>
    </xf>
    <xf numFmtId="165" fontId="9" fillId="0" borderId="23" xfId="42" applyNumberFormat="1" applyFont="1" applyFill="1" applyBorder="1" applyAlignment="1" applyProtection="1">
      <alignment wrapText="1"/>
      <protection locked="0"/>
    </xf>
    <xf numFmtId="43" fontId="1" fillId="0" borderId="0" xfId="42" applyFont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66" fontId="9" fillId="33" borderId="22" xfId="42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165" fontId="29" fillId="0" borderId="0" xfId="42" applyNumberFormat="1" applyFont="1" applyAlignment="1" quotePrefix="1">
      <alignment horizontal="right"/>
    </xf>
    <xf numFmtId="165" fontId="29" fillId="0" borderId="0" xfId="42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65" fontId="0" fillId="0" borderId="0" xfId="0" applyNumberFormat="1" applyBorder="1" applyAlignment="1">
      <alignment/>
    </xf>
    <xf numFmtId="165" fontId="2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3" fontId="1" fillId="0" borderId="11" xfId="42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43" fontId="12" fillId="0" borderId="18" xfId="42" applyFont="1" applyBorder="1" applyAlignment="1" applyProtection="1">
      <alignment wrapText="1"/>
      <protection locked="0"/>
    </xf>
    <xf numFmtId="43" fontId="9" fillId="0" borderId="14" xfId="42" applyFont="1" applyBorder="1" applyAlignment="1" applyProtection="1">
      <alignment wrapText="1"/>
      <protection locked="0"/>
    </xf>
    <xf numFmtId="43" fontId="9" fillId="0" borderId="16" xfId="42" applyFont="1" applyBorder="1" applyAlignment="1" applyProtection="1">
      <alignment wrapText="1"/>
      <protection locked="0"/>
    </xf>
    <xf numFmtId="43" fontId="9" fillId="33" borderId="24" xfId="42" applyFont="1" applyFill="1" applyBorder="1" applyAlignment="1" applyProtection="1">
      <alignment wrapText="1"/>
      <protection/>
    </xf>
    <xf numFmtId="41" fontId="9" fillId="0" borderId="18" xfId="42" applyNumberFormat="1" applyFont="1" applyBorder="1" applyAlignment="1" applyProtection="1">
      <alignment wrapText="1"/>
      <protection locked="0"/>
    </xf>
    <xf numFmtId="41" fontId="9" fillId="0" borderId="14" xfId="42" applyNumberFormat="1" applyFont="1" applyBorder="1" applyAlignment="1" applyProtection="1">
      <alignment wrapText="1"/>
      <protection locked="0"/>
    </xf>
    <xf numFmtId="41" fontId="9" fillId="0" borderId="16" xfId="42" applyNumberFormat="1" applyFont="1" applyBorder="1" applyAlignment="1" applyProtection="1">
      <alignment wrapText="1"/>
      <protection locked="0"/>
    </xf>
    <xf numFmtId="165" fontId="9" fillId="0" borderId="14" xfId="42" applyNumberFormat="1" applyFont="1" applyBorder="1" applyAlignment="1" applyProtection="1">
      <alignment vertical="top" wrapText="1"/>
      <protection locked="0"/>
    </xf>
    <xf numFmtId="165" fontId="9" fillId="0" borderId="24" xfId="42" applyNumberFormat="1" applyFont="1" applyFill="1" applyBorder="1" applyAlignment="1" applyProtection="1">
      <alignment vertical="top" wrapText="1"/>
      <protection/>
    </xf>
    <xf numFmtId="165" fontId="9" fillId="0" borderId="14" xfId="42" applyNumberFormat="1" applyFont="1" applyBorder="1" applyAlignment="1" applyProtection="1">
      <alignment horizontal="left" vertical="top" wrapText="1"/>
      <protection locked="0"/>
    </xf>
    <xf numFmtId="165" fontId="9" fillId="0" borderId="24" xfId="42" applyNumberFormat="1" applyFont="1" applyFill="1" applyBorder="1" applyAlignment="1" applyProtection="1">
      <alignment horizontal="left" vertical="top" wrapText="1"/>
      <protection/>
    </xf>
    <xf numFmtId="41" fontId="9" fillId="33" borderId="24" xfId="42" applyNumberFormat="1" applyFont="1" applyFill="1" applyBorder="1" applyAlignment="1" applyProtection="1">
      <alignment horizontal="left" wrapText="1"/>
      <protection/>
    </xf>
    <xf numFmtId="165" fontId="9" fillId="0" borderId="25" xfId="42" applyNumberFormat="1" applyFont="1" applyBorder="1" applyAlignment="1" applyProtection="1">
      <alignment wrapText="1"/>
      <protection locked="0"/>
    </xf>
    <xf numFmtId="166" fontId="9" fillId="0" borderId="25" xfId="42" applyNumberFormat="1" applyFont="1" applyBorder="1" applyAlignment="1" applyProtection="1">
      <alignment wrapText="1"/>
      <protection locked="0"/>
    </xf>
    <xf numFmtId="43" fontId="1" fillId="0" borderId="26" xfId="42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1" fillId="0" borderId="27" xfId="42" applyNumberFormat="1" applyFont="1" applyBorder="1" applyAlignment="1">
      <alignment/>
    </xf>
    <xf numFmtId="165" fontId="9" fillId="0" borderId="20" xfId="42" applyNumberFormat="1" applyFont="1" applyBorder="1" applyAlignment="1" applyProtection="1">
      <alignment horizontal="center" wrapText="1"/>
      <protection locked="0"/>
    </xf>
    <xf numFmtId="1" fontId="9" fillId="33" borderId="22" xfId="4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165" fontId="29" fillId="0" borderId="27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0" fontId="68" fillId="0" borderId="0" xfId="0" applyFont="1" applyAlignment="1">
      <alignment/>
    </xf>
    <xf numFmtId="165" fontId="1" fillId="0" borderId="11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6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9"/>
  <sheetViews>
    <sheetView zoomScalePageLayoutView="0" workbookViewId="0" topLeftCell="A1">
      <selection activeCell="B3" sqref="B3:I60"/>
    </sheetView>
  </sheetViews>
  <sheetFormatPr defaultColWidth="9.140625" defaultRowHeight="15"/>
  <cols>
    <col min="2" max="2" width="4.00390625" style="0" customWidth="1"/>
    <col min="3" max="3" width="5.00390625" style="0" customWidth="1"/>
    <col min="4" max="4" width="40.57421875" style="0" customWidth="1"/>
    <col min="5" max="5" width="9.421875" style="2" customWidth="1"/>
    <col min="6" max="6" width="11.8515625" style="0" bestFit="1" customWidth="1"/>
    <col min="7" max="7" width="13.8515625" style="0" bestFit="1" customWidth="1"/>
    <col min="8" max="8" width="10.28125" style="0" customWidth="1"/>
    <col min="9" max="9" width="9.57421875" style="0" customWidth="1"/>
    <col min="15" max="15" width="9.57421875" style="0" bestFit="1" customWidth="1"/>
  </cols>
  <sheetData>
    <row r="3" spans="2:10" ht="15">
      <c r="B3" s="172" t="s">
        <v>0</v>
      </c>
      <c r="C3" s="173"/>
      <c r="D3" s="173"/>
      <c r="E3" s="173"/>
      <c r="F3" s="173"/>
      <c r="G3" s="173"/>
      <c r="H3" s="173"/>
      <c r="I3" s="173"/>
      <c r="J3" s="1"/>
    </row>
    <row r="4" spans="2:10" ht="15">
      <c r="B4" s="172" t="s">
        <v>1</v>
      </c>
      <c r="C4" s="173"/>
      <c r="D4" s="173"/>
      <c r="E4" s="173"/>
      <c r="F4" s="173"/>
      <c r="G4" s="173"/>
      <c r="H4" s="173"/>
      <c r="I4" s="173"/>
      <c r="J4" s="1"/>
    </row>
    <row r="5" ht="15">
      <c r="D5" s="2"/>
    </row>
    <row r="6" spans="2:10" ht="15">
      <c r="B6" s="172" t="s">
        <v>2</v>
      </c>
      <c r="C6" s="173"/>
      <c r="D6" s="173"/>
      <c r="E6" s="173"/>
      <c r="F6" s="173"/>
      <c r="G6" s="173"/>
      <c r="H6" s="173"/>
      <c r="I6" s="173"/>
      <c r="J6" s="1"/>
    </row>
    <row r="7" spans="2:10" ht="15">
      <c r="B7" s="172" t="s">
        <v>226</v>
      </c>
      <c r="C7" s="173"/>
      <c r="D7" s="173"/>
      <c r="E7" s="173"/>
      <c r="F7" s="173"/>
      <c r="G7" s="173"/>
      <c r="H7" s="173"/>
      <c r="I7" s="173"/>
      <c r="J7" s="1"/>
    </row>
    <row r="8" spans="3:10" ht="15">
      <c r="C8" s="1"/>
      <c r="D8" s="1"/>
      <c r="E8" s="1"/>
      <c r="F8" s="1"/>
      <c r="G8" s="1"/>
      <c r="H8" s="1"/>
      <c r="I8" s="1"/>
      <c r="J8" s="1"/>
    </row>
    <row r="9" spans="3:10" ht="15">
      <c r="C9" s="1"/>
      <c r="D9" s="1"/>
      <c r="E9" s="1"/>
      <c r="F9" s="1" t="s">
        <v>8</v>
      </c>
      <c r="G9" s="1" t="s">
        <v>10</v>
      </c>
      <c r="H9" s="1" t="s">
        <v>12</v>
      </c>
      <c r="I9" s="103" t="s">
        <v>12</v>
      </c>
      <c r="J9" s="1"/>
    </row>
    <row r="10" spans="3:10" ht="15">
      <c r="C10" s="1"/>
      <c r="D10" s="1"/>
      <c r="E10" s="1"/>
      <c r="F10" s="1" t="s">
        <v>9</v>
      </c>
      <c r="G10" s="1" t="s">
        <v>11</v>
      </c>
      <c r="H10" s="1" t="s">
        <v>13</v>
      </c>
      <c r="I10" s="103" t="s">
        <v>14</v>
      </c>
      <c r="J10" s="1"/>
    </row>
    <row r="11" spans="6:9" ht="15">
      <c r="F11" s="1" t="s">
        <v>39</v>
      </c>
      <c r="G11" s="1" t="s">
        <v>39</v>
      </c>
      <c r="H11" s="1" t="s">
        <v>39</v>
      </c>
      <c r="I11" s="19" t="s">
        <v>39</v>
      </c>
    </row>
    <row r="12" spans="2:9" ht="18.75">
      <c r="B12" s="3" t="s">
        <v>22</v>
      </c>
      <c r="I12" s="104"/>
    </row>
    <row r="13" spans="2:15" ht="15">
      <c r="B13" s="4" t="s">
        <v>3</v>
      </c>
      <c r="F13" s="13"/>
      <c r="G13" s="13"/>
      <c r="H13" s="13"/>
      <c r="I13" s="18"/>
      <c r="O13">
        <f>1927-1287</f>
        <v>640</v>
      </c>
    </row>
    <row r="14" spans="2:9" ht="15">
      <c r="B14" s="4" t="s">
        <v>4</v>
      </c>
      <c r="F14" s="13"/>
      <c r="G14" s="13"/>
      <c r="H14" s="13"/>
      <c r="I14" s="18"/>
    </row>
    <row r="15" spans="3:17" ht="15">
      <c r="C15" t="s">
        <v>5</v>
      </c>
      <c r="F15" s="13"/>
      <c r="G15" s="13"/>
      <c r="H15" s="13"/>
      <c r="I15" s="18"/>
      <c r="Q15" s="162">
        <f>I16-3914.06</f>
        <v>359.94000000000005</v>
      </c>
    </row>
    <row r="16" spans="4:9" ht="15">
      <c r="D16" t="s">
        <v>74</v>
      </c>
      <c r="F16" s="13">
        <v>640</v>
      </c>
      <c r="G16" s="13">
        <v>1287</v>
      </c>
      <c r="H16" s="13">
        <f>F16+G16</f>
        <v>1927</v>
      </c>
      <c r="I16" s="18">
        <v>4274</v>
      </c>
    </row>
    <row r="17" spans="4:9" ht="15">
      <c r="D17" t="s">
        <v>75</v>
      </c>
      <c r="F17" s="13">
        <v>487.09</v>
      </c>
      <c r="G17" s="13">
        <v>0</v>
      </c>
      <c r="H17" s="13">
        <f>F17+G17</f>
        <v>487.09</v>
      </c>
      <c r="I17" s="18">
        <v>430</v>
      </c>
    </row>
    <row r="18" spans="4:9" ht="15">
      <c r="D18" t="s">
        <v>76</v>
      </c>
      <c r="F18" s="13">
        <v>1940.44</v>
      </c>
      <c r="G18" s="13">
        <v>120.79</v>
      </c>
      <c r="H18" s="13">
        <f>F18+G18</f>
        <v>2061.23</v>
      </c>
      <c r="I18" s="18">
        <v>2762</v>
      </c>
    </row>
    <row r="19" spans="6:9" ht="15">
      <c r="F19" s="14">
        <f>SUM(F16:F18)</f>
        <v>3067.5299999999997</v>
      </c>
      <c r="G19" s="14">
        <f>SUM(G16:G18)</f>
        <v>1407.79</v>
      </c>
      <c r="H19" s="14">
        <f>SUM(H16:H18)</f>
        <v>4475.32</v>
      </c>
      <c r="I19" s="20">
        <v>7466</v>
      </c>
    </row>
    <row r="20" spans="6:15" ht="15">
      <c r="F20" s="17"/>
      <c r="G20" s="17"/>
      <c r="H20" s="17"/>
      <c r="I20" s="23"/>
      <c r="O20">
        <v>2061.23</v>
      </c>
    </row>
    <row r="21" spans="3:9" ht="15">
      <c r="C21" t="s">
        <v>6</v>
      </c>
      <c r="F21" s="13"/>
      <c r="G21" s="13"/>
      <c r="H21" s="13"/>
      <c r="I21" s="18"/>
    </row>
    <row r="22" spans="4:15" ht="15">
      <c r="D22" t="s">
        <v>77</v>
      </c>
      <c r="F22" s="13">
        <v>2114.51</v>
      </c>
      <c r="G22" s="13">
        <v>0</v>
      </c>
      <c r="H22" s="13">
        <f>F22+G22</f>
        <v>2114.51</v>
      </c>
      <c r="I22" s="18">
        <v>525</v>
      </c>
      <c r="O22" s="163">
        <f>O20-G18</f>
        <v>1940.44</v>
      </c>
    </row>
    <row r="23" spans="4:9" ht="15">
      <c r="D23" t="s">
        <v>78</v>
      </c>
      <c r="F23" s="13">
        <v>280</v>
      </c>
      <c r="G23" s="13">
        <v>0</v>
      </c>
      <c r="H23" s="13">
        <f>F23+G23</f>
        <v>280</v>
      </c>
      <c r="I23" s="18">
        <v>50</v>
      </c>
    </row>
    <row r="24" spans="6:9" ht="15">
      <c r="F24" s="14">
        <f>SUM(F22:F23)</f>
        <v>2394.51</v>
      </c>
      <c r="G24" s="14">
        <f>SUM(G22:G23)</f>
        <v>0</v>
      </c>
      <c r="H24" s="14">
        <f>SUM(H22:H23)</f>
        <v>2394.51</v>
      </c>
      <c r="I24" s="20">
        <v>575</v>
      </c>
    </row>
    <row r="25" spans="6:14" ht="15">
      <c r="F25" s="13"/>
      <c r="G25" s="13"/>
      <c r="H25" s="13"/>
      <c r="I25" s="18"/>
      <c r="N25">
        <f>2394.51-280</f>
        <v>2114.51</v>
      </c>
    </row>
    <row r="26" ht="15">
      <c r="C26" t="s">
        <v>7</v>
      </c>
    </row>
    <row r="27" spans="4:9" ht="15">
      <c r="D27" t="s">
        <v>132</v>
      </c>
      <c r="F27" s="15">
        <v>19.35</v>
      </c>
      <c r="G27" s="15">
        <v>7.44</v>
      </c>
      <c r="H27" s="15">
        <f>F27+G27</f>
        <v>26.790000000000003</v>
      </c>
      <c r="I27" s="21">
        <v>276</v>
      </c>
    </row>
    <row r="28" spans="6:9" ht="15">
      <c r="F28" s="13"/>
      <c r="G28" s="13"/>
      <c r="H28" s="13"/>
      <c r="I28" s="18"/>
    </row>
    <row r="29" spans="2:9" ht="15">
      <c r="B29" s="4" t="s">
        <v>3</v>
      </c>
      <c r="F29" s="13"/>
      <c r="G29" s="13"/>
      <c r="H29" s="13"/>
      <c r="I29" s="18"/>
    </row>
    <row r="30" spans="2:9" ht="15">
      <c r="B30" s="4" t="s">
        <v>42</v>
      </c>
      <c r="F30" s="13"/>
      <c r="G30" s="13"/>
      <c r="H30" s="13"/>
      <c r="I30" s="18"/>
    </row>
    <row r="31" spans="3:9" ht="15">
      <c r="C31" t="s">
        <v>198</v>
      </c>
      <c r="F31" s="171">
        <f>9935.19+1051</f>
        <v>10986.19</v>
      </c>
      <c r="G31" s="15">
        <v>0</v>
      </c>
      <c r="H31" s="15">
        <f>F31+G31</f>
        <v>10986.19</v>
      </c>
      <c r="I31" s="21">
        <v>13569</v>
      </c>
    </row>
    <row r="32" spans="6:9" ht="15">
      <c r="F32" s="13"/>
      <c r="G32" s="13"/>
      <c r="H32" s="13"/>
      <c r="I32" s="18"/>
    </row>
    <row r="33" spans="3:9" ht="15.75" thickBot="1">
      <c r="C33" s="5" t="s">
        <v>15</v>
      </c>
      <c r="F33" s="164">
        <f>F19+F24+F27+F31</f>
        <v>16467.58</v>
      </c>
      <c r="G33" s="164">
        <f>G19+G24+G27+G31</f>
        <v>1415.23</v>
      </c>
      <c r="H33" s="164">
        <f>F33+G33</f>
        <v>17882.81</v>
      </c>
      <c r="I33" s="168">
        <f>I19+I24+I27+I31</f>
        <v>21886</v>
      </c>
    </row>
    <row r="34" spans="9:11" ht="15">
      <c r="I34" s="104"/>
      <c r="K34" s="2"/>
    </row>
    <row r="35" spans="2:9" ht="18.75">
      <c r="B35" s="3" t="s">
        <v>16</v>
      </c>
      <c r="I35" s="104"/>
    </row>
    <row r="36" spans="2:9" ht="15">
      <c r="B36" s="4" t="s">
        <v>17</v>
      </c>
      <c r="I36" s="104"/>
    </row>
    <row r="37" ht="15">
      <c r="C37" t="s">
        <v>18</v>
      </c>
    </row>
    <row r="38" spans="4:9" ht="15">
      <c r="D38" t="s">
        <v>205</v>
      </c>
      <c r="F38" s="15">
        <v>0</v>
      </c>
      <c r="G38" s="15">
        <v>0</v>
      </c>
      <c r="H38" s="15">
        <v>0</v>
      </c>
      <c r="I38" s="21">
        <v>400</v>
      </c>
    </row>
    <row r="40" spans="2:17" ht="15">
      <c r="B40" s="4" t="s">
        <v>19</v>
      </c>
      <c r="F40" s="13"/>
      <c r="G40" s="13"/>
      <c r="H40" s="13"/>
      <c r="I40" s="18"/>
      <c r="M40" s="162">
        <f>L41-G41</f>
        <v>-1287</v>
      </c>
      <c r="Q40">
        <v>1987</v>
      </c>
    </row>
    <row r="41" spans="2:9" ht="15">
      <c r="B41" s="4"/>
      <c r="C41" t="s">
        <v>201</v>
      </c>
      <c r="F41" s="13">
        <f>Q40-G41</f>
        <v>700</v>
      </c>
      <c r="G41" s="13">
        <v>1287</v>
      </c>
      <c r="H41" s="13">
        <f aca="true" t="shared" si="0" ref="H41:H48">F41+G41</f>
        <v>1987</v>
      </c>
      <c r="I41" s="18">
        <v>2454</v>
      </c>
    </row>
    <row r="42" spans="2:9" ht="15">
      <c r="B42" s="4"/>
      <c r="C42" t="s">
        <v>199</v>
      </c>
      <c r="F42" s="13">
        <v>575</v>
      </c>
      <c r="G42" s="13">
        <v>5804.31</v>
      </c>
      <c r="H42" s="13">
        <f t="shared" si="0"/>
        <v>6379.31</v>
      </c>
      <c r="I42" s="18">
        <v>4034</v>
      </c>
    </row>
    <row r="43" spans="2:9" ht="15">
      <c r="B43" s="4"/>
      <c r="C43" t="s">
        <v>200</v>
      </c>
      <c r="F43" s="13">
        <v>7569</v>
      </c>
      <c r="G43" s="13">
        <v>0</v>
      </c>
      <c r="H43" s="13">
        <f t="shared" si="0"/>
        <v>7569</v>
      </c>
      <c r="I43" s="18">
        <v>6321</v>
      </c>
    </row>
    <row r="44" spans="2:9" ht="15">
      <c r="B44" s="4"/>
      <c r="C44" t="s">
        <v>80</v>
      </c>
      <c r="F44" s="13">
        <v>3277.51</v>
      </c>
      <c r="G44" s="13">
        <v>0</v>
      </c>
      <c r="H44" s="13">
        <f t="shared" si="0"/>
        <v>3277.51</v>
      </c>
      <c r="I44" s="18">
        <f>3788-553</f>
        <v>3235</v>
      </c>
    </row>
    <row r="45" spans="2:9" ht="15">
      <c r="B45" s="4"/>
      <c r="C45" t="s">
        <v>238</v>
      </c>
      <c r="E45" s="167"/>
      <c r="F45" s="13">
        <v>0</v>
      </c>
      <c r="G45" s="13">
        <v>0</v>
      </c>
      <c r="H45" s="13">
        <f t="shared" si="0"/>
        <v>0</v>
      </c>
      <c r="I45" s="18">
        <v>553</v>
      </c>
    </row>
    <row r="46" spans="2:9" ht="15">
      <c r="B46" s="4"/>
      <c r="C46" t="s">
        <v>133</v>
      </c>
      <c r="F46" s="13">
        <v>55</v>
      </c>
      <c r="G46" s="13">
        <v>0</v>
      </c>
      <c r="H46" s="13">
        <f t="shared" si="0"/>
        <v>55</v>
      </c>
      <c r="I46" s="18">
        <v>85</v>
      </c>
    </row>
    <row r="47" spans="2:9" ht="15">
      <c r="B47" s="4"/>
      <c r="C47" t="s">
        <v>134</v>
      </c>
      <c r="F47" s="13">
        <v>420</v>
      </c>
      <c r="G47" s="13">
        <v>0</v>
      </c>
      <c r="H47" s="13">
        <f t="shared" si="0"/>
        <v>420</v>
      </c>
      <c r="I47" s="18">
        <v>450</v>
      </c>
    </row>
    <row r="48" spans="2:9" ht="15">
      <c r="B48" s="4"/>
      <c r="F48" s="14">
        <f>SUM(F41:F47)</f>
        <v>12596.51</v>
      </c>
      <c r="G48" s="14">
        <f>SUM(G41:G47)</f>
        <v>7091.31</v>
      </c>
      <c r="H48" s="14">
        <f t="shared" si="0"/>
        <v>19687.82</v>
      </c>
      <c r="I48" s="20">
        <v>17132</v>
      </c>
    </row>
    <row r="49" spans="2:12" ht="15">
      <c r="B49" s="4"/>
      <c r="F49" s="13"/>
      <c r="G49" s="13"/>
      <c r="H49" s="13"/>
      <c r="I49" s="18"/>
      <c r="L49" s="162"/>
    </row>
    <row r="50" spans="2:9" ht="15">
      <c r="B50" s="4" t="s">
        <v>20</v>
      </c>
      <c r="F50" s="13"/>
      <c r="G50" s="13"/>
      <c r="H50" s="13"/>
      <c r="I50" s="18"/>
    </row>
    <row r="51" spans="2:9" ht="15">
      <c r="B51" s="4"/>
      <c r="C51" t="s">
        <v>202</v>
      </c>
      <c r="E51" s="2" t="s">
        <v>203</v>
      </c>
      <c r="F51" s="13">
        <v>516.97</v>
      </c>
      <c r="G51" s="13">
        <v>0</v>
      </c>
      <c r="H51" s="13">
        <f>F51+G51</f>
        <v>516.97</v>
      </c>
      <c r="I51" s="18">
        <v>1379</v>
      </c>
    </row>
    <row r="52" spans="2:9" ht="15">
      <c r="B52" s="4"/>
      <c r="C52" t="s">
        <v>204</v>
      </c>
      <c r="F52" s="13">
        <v>0</v>
      </c>
      <c r="G52" s="13">
        <v>0</v>
      </c>
      <c r="H52" s="13">
        <f>F52+G52</f>
        <v>0</v>
      </c>
      <c r="I52" s="18">
        <v>172</v>
      </c>
    </row>
    <row r="53" spans="2:9" ht="15">
      <c r="B53" s="4"/>
      <c r="F53" s="14">
        <f>SUM(F51:F52)</f>
        <v>516.97</v>
      </c>
      <c r="G53" s="14">
        <f>SUM(G51:G52)</f>
        <v>0</v>
      </c>
      <c r="H53" s="14">
        <f>SUM(H51:H52)</f>
        <v>516.97</v>
      </c>
      <c r="I53" s="20">
        <v>1551</v>
      </c>
    </row>
    <row r="54" spans="2:17" ht="15">
      <c r="B54" s="4"/>
      <c r="F54" s="13"/>
      <c r="G54" s="13"/>
      <c r="H54" s="13"/>
      <c r="I54" s="18"/>
      <c r="Q54">
        <v>3462.8</v>
      </c>
    </row>
    <row r="55" spans="3:9" ht="15">
      <c r="C55" s="5" t="s">
        <v>21</v>
      </c>
      <c r="F55" s="26">
        <f>F48+F53</f>
        <v>13113.48</v>
      </c>
      <c r="G55" s="26">
        <f>G48+G53</f>
        <v>7091.31</v>
      </c>
      <c r="H55" s="26">
        <f>H48+H53</f>
        <v>20204.79</v>
      </c>
      <c r="I55" s="26">
        <v>19083</v>
      </c>
    </row>
    <row r="56" spans="3:17" ht="15">
      <c r="C56" s="5"/>
      <c r="F56" s="115"/>
      <c r="G56" s="115"/>
      <c r="H56" s="115"/>
      <c r="I56" s="116"/>
      <c r="Q56" s="162">
        <f>Q54+H57</f>
        <v>1140.8200000000006</v>
      </c>
    </row>
    <row r="57" spans="3:9" ht="15">
      <c r="C57" s="5" t="s">
        <v>128</v>
      </c>
      <c r="F57" s="13">
        <f>F33-F55</f>
        <v>3354.100000000002</v>
      </c>
      <c r="G57" s="169">
        <f>G33-G55</f>
        <v>-5676.08</v>
      </c>
      <c r="H57" s="169">
        <f>H33-H55</f>
        <v>-2321.9799999999996</v>
      </c>
      <c r="I57" s="105">
        <f>I33-I55</f>
        <v>2803</v>
      </c>
    </row>
    <row r="58" spans="2:9" ht="15.75" thickBot="1">
      <c r="B58" s="4" t="s">
        <v>23</v>
      </c>
      <c r="F58" s="13">
        <v>14838</v>
      </c>
      <c r="G58" s="169">
        <v>13323</v>
      </c>
      <c r="H58" s="169">
        <f>F58+G58</f>
        <v>28161</v>
      </c>
      <c r="I58" s="106">
        <v>25358</v>
      </c>
    </row>
    <row r="59" spans="3:9" ht="15.75" thickBot="1">
      <c r="C59" s="5" t="s">
        <v>24</v>
      </c>
      <c r="F59" s="27">
        <f>SUM(F57:F58)</f>
        <v>18192.100000000002</v>
      </c>
      <c r="G59" s="27">
        <f>SUM(G57:G58)</f>
        <v>7646.92</v>
      </c>
      <c r="H59" s="27">
        <f>SUM(H57:H58)</f>
        <v>25839.02</v>
      </c>
      <c r="I59" s="27">
        <f>SUM(I57:I58)</f>
        <v>28161</v>
      </c>
    </row>
  </sheetData>
  <sheetProtection/>
  <mergeCells count="4">
    <mergeCell ref="B3:I3"/>
    <mergeCell ref="B4:I4"/>
    <mergeCell ref="B6:I6"/>
    <mergeCell ref="B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Footer>&amp;R&amp;"Arial,Bold"-7-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zoomScalePageLayoutView="0" workbookViewId="0" topLeftCell="A21">
      <selection activeCell="J38" sqref="J38"/>
    </sheetView>
  </sheetViews>
  <sheetFormatPr defaultColWidth="9.140625" defaultRowHeight="15"/>
  <cols>
    <col min="2" max="2" width="34.140625" style="0" customWidth="1"/>
    <col min="3" max="3" width="12.57421875" style="0" customWidth="1"/>
    <col min="4" max="4" width="12.8515625" style="0" customWidth="1"/>
    <col min="5" max="5" width="13.8515625" style="0" bestFit="1" customWidth="1"/>
    <col min="6" max="6" width="11.140625" style="0" customWidth="1"/>
    <col min="7" max="7" width="10.57421875" style="18" bestFit="1" customWidth="1"/>
  </cols>
  <sheetData>
    <row r="1" spans="5:6" ht="15">
      <c r="E1" s="230" t="s">
        <v>251</v>
      </c>
      <c r="F1" s="230"/>
    </row>
    <row r="3" spans="2:7" ht="15">
      <c r="B3" s="172" t="s">
        <v>0</v>
      </c>
      <c r="C3" s="173"/>
      <c r="D3" s="173"/>
      <c r="E3" s="173"/>
      <c r="F3" s="173"/>
      <c r="G3" s="173"/>
    </row>
    <row r="4" spans="2:7" ht="15">
      <c r="B4" s="172" t="s">
        <v>1</v>
      </c>
      <c r="C4" s="173"/>
      <c r="D4" s="173"/>
      <c r="E4" s="173"/>
      <c r="F4" s="173"/>
      <c r="G4" s="173"/>
    </row>
    <row r="5" ht="15">
      <c r="C5" s="2"/>
    </row>
    <row r="6" spans="2:7" ht="15">
      <c r="B6" s="172" t="s">
        <v>227</v>
      </c>
      <c r="C6" s="173"/>
      <c r="D6" s="173"/>
      <c r="E6" s="173"/>
      <c r="F6" s="173"/>
      <c r="G6" s="173"/>
    </row>
    <row r="7" spans="2:6" ht="15">
      <c r="B7" s="172"/>
      <c r="C7" s="173"/>
      <c r="D7" s="173"/>
      <c r="E7" s="173"/>
      <c r="F7" s="173"/>
    </row>
    <row r="8" spans="4:7" ht="15">
      <c r="D8" s="1" t="s">
        <v>8</v>
      </c>
      <c r="E8" s="1" t="s">
        <v>10</v>
      </c>
      <c r="F8" s="1" t="s">
        <v>12</v>
      </c>
      <c r="G8" s="19" t="s">
        <v>12</v>
      </c>
    </row>
    <row r="9" spans="4:7" ht="15">
      <c r="D9" s="1" t="s">
        <v>9</v>
      </c>
      <c r="E9" s="1" t="s">
        <v>11</v>
      </c>
      <c r="F9" s="1" t="s">
        <v>13</v>
      </c>
      <c r="G9" s="19" t="s">
        <v>14</v>
      </c>
    </row>
    <row r="10" spans="4:7" ht="15">
      <c r="D10" s="1" t="s">
        <v>39</v>
      </c>
      <c r="E10" s="1" t="s">
        <v>39</v>
      </c>
      <c r="F10" s="1" t="s">
        <v>39</v>
      </c>
      <c r="G10" s="19" t="s">
        <v>39</v>
      </c>
    </row>
    <row r="11" spans="2:6" ht="15.75">
      <c r="B11" s="7" t="s">
        <v>114</v>
      </c>
      <c r="D11" s="13"/>
      <c r="E11" s="13"/>
      <c r="F11" s="13"/>
    </row>
    <row r="12" spans="2:7" ht="15">
      <c r="B12" t="s">
        <v>25</v>
      </c>
      <c r="C12" s="2" t="s">
        <v>79</v>
      </c>
      <c r="D12" s="13">
        <v>3407</v>
      </c>
      <c r="E12" s="13">
        <v>0</v>
      </c>
      <c r="F12" s="13">
        <v>3407.17</v>
      </c>
      <c r="G12" s="18">
        <v>4624</v>
      </c>
    </row>
    <row r="13" spans="2:7" ht="15">
      <c r="B13" t="s">
        <v>26</v>
      </c>
      <c r="D13" s="13">
        <f>20428+1078+1</f>
        <v>21507</v>
      </c>
      <c r="E13" s="13">
        <f>8725-1078</f>
        <v>7647</v>
      </c>
      <c r="F13" s="13">
        <v>29153.46</v>
      </c>
      <c r="G13" s="18">
        <v>28222</v>
      </c>
    </row>
    <row r="14" spans="2:7" ht="15">
      <c r="B14" s="4" t="s">
        <v>40</v>
      </c>
      <c r="D14" s="14">
        <f>SUM(D12:D13)</f>
        <v>24914</v>
      </c>
      <c r="E14" s="14">
        <f>SUM(E12:E13)</f>
        <v>7647</v>
      </c>
      <c r="F14" s="14">
        <f>SUM(F12:F13)</f>
        <v>32560.629999999997</v>
      </c>
      <c r="G14" s="20">
        <v>32846</v>
      </c>
    </row>
    <row r="15" spans="4:6" ht="15">
      <c r="D15" s="13"/>
      <c r="E15" s="13"/>
      <c r="F15" s="13"/>
    </row>
    <row r="16" spans="2:6" ht="15.75">
      <c r="B16" s="7" t="s">
        <v>28</v>
      </c>
      <c r="D16" s="13"/>
      <c r="E16" s="13"/>
      <c r="F16" s="13"/>
    </row>
    <row r="17" spans="2:14" ht="15.75">
      <c r="B17" s="8" t="s">
        <v>27</v>
      </c>
      <c r="C17" s="2" t="s">
        <v>161</v>
      </c>
      <c r="D17" s="15">
        <v>5934</v>
      </c>
      <c r="E17" s="15">
        <v>0</v>
      </c>
      <c r="F17" s="15">
        <f>SUM(D17:E17)</f>
        <v>5934</v>
      </c>
      <c r="G17" s="21">
        <v>4040</v>
      </c>
      <c r="N17">
        <v>7773</v>
      </c>
    </row>
    <row r="18" spans="4:14" ht="15">
      <c r="D18" s="13"/>
      <c r="E18" s="13"/>
      <c r="F18" s="13"/>
      <c r="N18">
        <v>821</v>
      </c>
    </row>
    <row r="19" spans="2:14" ht="15.75">
      <c r="B19" s="7" t="s">
        <v>29</v>
      </c>
      <c r="D19" s="15">
        <f>D14-D17</f>
        <v>18980</v>
      </c>
      <c r="E19" s="15">
        <f>E14-E17</f>
        <v>7647</v>
      </c>
      <c r="F19" s="15">
        <f>F14-F17</f>
        <v>26626.629999999997</v>
      </c>
      <c r="G19" s="15">
        <v>28806</v>
      </c>
      <c r="N19">
        <f>N17-N18</f>
        <v>6952</v>
      </c>
    </row>
    <row r="20" spans="4:6" ht="15">
      <c r="D20" s="13"/>
      <c r="E20" s="13"/>
      <c r="F20" s="13"/>
    </row>
    <row r="21" spans="2:7" ht="15.75">
      <c r="B21" s="7" t="s">
        <v>28</v>
      </c>
      <c r="D21" s="17"/>
      <c r="E21" s="17"/>
      <c r="F21" s="17"/>
      <c r="G21" s="23"/>
    </row>
    <row r="22" spans="2:7" ht="15.75">
      <c r="B22" s="8" t="s">
        <v>41</v>
      </c>
      <c r="C22" s="2" t="s">
        <v>161</v>
      </c>
      <c r="D22" s="17">
        <v>788</v>
      </c>
      <c r="E22" s="17">
        <v>0</v>
      </c>
      <c r="F22" s="17">
        <f>SUM(D22:E22)</f>
        <v>788</v>
      </c>
      <c r="G22" s="23">
        <v>645</v>
      </c>
    </row>
    <row r="23" spans="4:14" ht="15">
      <c r="D23" s="16"/>
      <c r="E23" s="16"/>
      <c r="F23" s="16"/>
      <c r="G23" s="22"/>
      <c r="N23">
        <f>29153-8725</f>
        <v>20428</v>
      </c>
    </row>
    <row r="24" spans="2:7" ht="15.75">
      <c r="B24" s="7" t="s">
        <v>30</v>
      </c>
      <c r="D24" s="14">
        <f>D19-D22</f>
        <v>18192</v>
      </c>
      <c r="E24" s="14">
        <f>E19-E22</f>
        <v>7647</v>
      </c>
      <c r="F24" s="14">
        <f>F19-F22</f>
        <v>25838.629999999997</v>
      </c>
      <c r="G24" s="20">
        <v>28161</v>
      </c>
    </row>
    <row r="25" spans="4:7" ht="15">
      <c r="D25" s="17"/>
      <c r="E25" s="17"/>
      <c r="F25" s="17"/>
      <c r="G25" s="23"/>
    </row>
    <row r="26" spans="2:6" ht="15.75">
      <c r="B26" s="7" t="s">
        <v>31</v>
      </c>
      <c r="D26" s="13"/>
      <c r="E26" s="13"/>
      <c r="F26" s="13"/>
    </row>
    <row r="27" spans="2:7" ht="15">
      <c r="B27" t="s">
        <v>32</v>
      </c>
      <c r="C27" s="2" t="s">
        <v>207</v>
      </c>
      <c r="D27" s="13">
        <v>18192</v>
      </c>
      <c r="E27" s="13">
        <v>0</v>
      </c>
      <c r="F27" s="13">
        <f>SUM(D27:E27)</f>
        <v>18192</v>
      </c>
      <c r="G27" s="18">
        <v>14838</v>
      </c>
    </row>
    <row r="28" spans="2:7" ht="15">
      <c r="B28" t="s">
        <v>33</v>
      </c>
      <c r="C28" s="2" t="s">
        <v>207</v>
      </c>
      <c r="D28" s="13">
        <v>0</v>
      </c>
      <c r="E28" s="13">
        <v>7647</v>
      </c>
      <c r="F28" s="13">
        <v>7647</v>
      </c>
      <c r="G28" s="18">
        <v>13323</v>
      </c>
    </row>
    <row r="29" spans="2:7" ht="15.75">
      <c r="B29" s="7" t="s">
        <v>206</v>
      </c>
      <c r="D29" s="14">
        <f>SUM(D27:D28)</f>
        <v>18192</v>
      </c>
      <c r="E29" s="14">
        <f>SUM(E27:E28)</f>
        <v>7647</v>
      </c>
      <c r="F29" s="14">
        <f>SUM(F27:F28)</f>
        <v>25839</v>
      </c>
      <c r="G29" s="20">
        <v>28161</v>
      </c>
    </row>
    <row r="31" spans="2:9" ht="15">
      <c r="B31" s="174" t="s">
        <v>34</v>
      </c>
      <c r="C31" s="174"/>
      <c r="D31" s="9"/>
      <c r="E31" s="9"/>
      <c r="F31" s="9"/>
      <c r="G31" s="24"/>
      <c r="H31" s="9"/>
      <c r="I31" s="9"/>
    </row>
    <row r="32" spans="2:9" ht="15">
      <c r="B32" s="9"/>
      <c r="C32" s="9"/>
      <c r="D32" s="9"/>
      <c r="E32" s="9"/>
      <c r="F32" s="9"/>
      <c r="G32" s="24"/>
      <c r="H32" s="9"/>
      <c r="I32" s="9"/>
    </row>
    <row r="33" spans="2:9" ht="15">
      <c r="B33" s="175" t="s">
        <v>239</v>
      </c>
      <c r="C33" s="175"/>
      <c r="D33" s="175"/>
      <c r="E33" s="175"/>
      <c r="F33" s="175"/>
      <c r="G33" s="175"/>
      <c r="H33" s="175"/>
      <c r="I33" s="11"/>
    </row>
    <row r="34" spans="2:9" ht="15">
      <c r="B34" s="175" t="s">
        <v>241</v>
      </c>
      <c r="C34" s="175"/>
      <c r="D34" s="175"/>
      <c r="E34" s="175"/>
      <c r="F34" s="11"/>
      <c r="G34" s="25"/>
      <c r="H34" s="11"/>
      <c r="I34" s="11"/>
    </row>
    <row r="35" spans="2:9" ht="15">
      <c r="B35" s="12" t="s">
        <v>240</v>
      </c>
      <c r="C35" s="12"/>
      <c r="D35" s="12"/>
      <c r="E35" s="12"/>
      <c r="F35" s="11"/>
      <c r="G35" s="25"/>
      <c r="H35" s="11"/>
      <c r="I35" s="11"/>
    </row>
    <row r="36" spans="2:9" ht="15">
      <c r="B36" s="175" t="s">
        <v>242</v>
      </c>
      <c r="C36" s="175"/>
      <c r="D36" s="175"/>
      <c r="E36" s="11"/>
      <c r="F36" s="11"/>
      <c r="G36" s="25"/>
      <c r="H36" s="11"/>
      <c r="I36" s="11"/>
    </row>
    <row r="37" spans="2:9" ht="15">
      <c r="B37" s="175" t="s">
        <v>243</v>
      </c>
      <c r="C37" s="175"/>
      <c r="D37" s="175"/>
      <c r="E37" s="175"/>
      <c r="F37" s="175"/>
      <c r="G37" s="175"/>
      <c r="H37" s="175"/>
      <c r="I37" s="175"/>
    </row>
    <row r="38" spans="2:9" ht="15">
      <c r="B38" s="11" t="s">
        <v>244</v>
      </c>
      <c r="C38" s="11"/>
      <c r="D38" s="11"/>
      <c r="E38" s="11"/>
      <c r="F38" s="11"/>
      <c r="G38" s="11"/>
      <c r="H38" s="11"/>
      <c r="I38" s="11"/>
    </row>
    <row r="39" spans="2:9" ht="15">
      <c r="B39" s="11" t="s">
        <v>245</v>
      </c>
      <c r="C39" s="11"/>
      <c r="D39" s="11"/>
      <c r="E39" s="11"/>
      <c r="F39" s="11"/>
      <c r="G39" s="11"/>
      <c r="H39" s="11"/>
      <c r="I39" s="11"/>
    </row>
    <row r="40" spans="2:9" ht="15">
      <c r="B40" s="11" t="s">
        <v>246</v>
      </c>
      <c r="C40" s="11"/>
      <c r="D40" s="11"/>
      <c r="E40" s="11"/>
      <c r="F40" s="11"/>
      <c r="G40" s="11"/>
      <c r="H40" s="11"/>
      <c r="I40" s="11"/>
    </row>
    <row r="41" spans="2:9" ht="15">
      <c r="B41" s="9"/>
      <c r="C41" s="9"/>
      <c r="D41" s="9"/>
      <c r="E41" s="9"/>
      <c r="F41" s="9"/>
      <c r="G41" s="24"/>
      <c r="H41" s="9"/>
      <c r="I41" s="9"/>
    </row>
    <row r="42" spans="2:9" ht="15">
      <c r="B42" s="9" t="s">
        <v>247</v>
      </c>
      <c r="C42" s="9"/>
      <c r="D42" s="9"/>
      <c r="E42" s="9"/>
      <c r="F42" s="9"/>
      <c r="G42" s="24"/>
      <c r="H42" s="9"/>
      <c r="I42" s="9"/>
    </row>
    <row r="43" spans="2:9" ht="15">
      <c r="B43" s="9"/>
      <c r="C43" s="9"/>
      <c r="D43" s="9"/>
      <c r="E43" s="9"/>
      <c r="F43" s="9"/>
      <c r="G43" s="24"/>
      <c r="H43" s="9"/>
      <c r="I43" s="9"/>
    </row>
    <row r="44" spans="2:9" ht="15">
      <c r="B44" s="9" t="s">
        <v>248</v>
      </c>
      <c r="C44" s="9"/>
      <c r="D44" s="9"/>
      <c r="E44" s="9"/>
      <c r="F44" s="9"/>
      <c r="G44" s="24"/>
      <c r="H44" s="9"/>
      <c r="I44" s="9"/>
    </row>
    <row r="45" spans="2:9" ht="15">
      <c r="B45" s="9"/>
      <c r="C45" s="9"/>
      <c r="D45" s="9"/>
      <c r="E45" s="9"/>
      <c r="F45" s="9"/>
      <c r="G45" s="24"/>
      <c r="H45" s="9"/>
      <c r="I45" s="9"/>
    </row>
    <row r="46" spans="2:9" ht="15">
      <c r="B46" s="9"/>
      <c r="C46" s="9"/>
      <c r="D46" s="9"/>
      <c r="E46" s="9"/>
      <c r="F46" s="9"/>
      <c r="G46" s="24"/>
      <c r="H46" s="9"/>
      <c r="I46" s="9"/>
    </row>
    <row r="47" spans="2:4" ht="15">
      <c r="B47" s="10" t="s">
        <v>36</v>
      </c>
      <c r="D47" t="s">
        <v>37</v>
      </c>
    </row>
    <row r="48" spans="2:4" ht="15">
      <c r="B48" s="9"/>
      <c r="C48" s="9"/>
      <c r="D48" s="9"/>
    </row>
    <row r="49" spans="2:4" ht="15">
      <c r="B49" s="9"/>
      <c r="C49" s="9"/>
      <c r="D49" s="9"/>
    </row>
    <row r="50" spans="2:4" ht="15">
      <c r="B50" t="s">
        <v>38</v>
      </c>
      <c r="D50" t="s">
        <v>37</v>
      </c>
    </row>
    <row r="53" ht="15">
      <c r="B53" s="9"/>
    </row>
  </sheetData>
  <sheetProtection/>
  <mergeCells count="9">
    <mergeCell ref="B34:E34"/>
    <mergeCell ref="B36:D36"/>
    <mergeCell ref="B37:I37"/>
    <mergeCell ref="B7:F7"/>
    <mergeCell ref="B31:C31"/>
    <mergeCell ref="B33:H33"/>
    <mergeCell ref="B3:G3"/>
    <mergeCell ref="B4:G4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&amp;R&amp;"Arial,Bold"-8-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3"/>
  <sheetViews>
    <sheetView zoomScale="70" zoomScaleNormal="70" zoomScalePageLayoutView="0" workbookViewId="0" topLeftCell="A1">
      <selection activeCell="C11" sqref="C11"/>
    </sheetView>
  </sheetViews>
  <sheetFormatPr defaultColWidth="9.140625" defaultRowHeight="15"/>
  <cols>
    <col min="2" max="2" width="60.421875" style="0" customWidth="1"/>
    <col min="3" max="3" width="98.140625" style="0" bestFit="1" customWidth="1"/>
    <col min="5" max="5" width="15.57421875" style="0" customWidth="1"/>
    <col min="6" max="6" width="17.28125" style="0" customWidth="1"/>
    <col min="7" max="7" width="15.7109375" style="0" customWidth="1"/>
  </cols>
  <sheetData>
    <row r="3" spans="2:7" ht="21">
      <c r="B3" s="177" t="s">
        <v>0</v>
      </c>
      <c r="C3" s="173"/>
      <c r="D3" s="39"/>
      <c r="E3" s="39"/>
      <c r="F3" s="39"/>
      <c r="G3" s="39"/>
    </row>
    <row r="4" spans="2:7" ht="21">
      <c r="B4" s="177" t="s">
        <v>1</v>
      </c>
      <c r="C4" s="173"/>
      <c r="D4" s="39"/>
      <c r="E4" s="39"/>
      <c r="F4" s="39"/>
      <c r="G4" s="39"/>
    </row>
    <row r="5" spans="2:7" ht="21">
      <c r="B5" s="30"/>
      <c r="C5" s="31"/>
      <c r="D5" s="30"/>
      <c r="E5" s="30"/>
      <c r="F5" s="30"/>
      <c r="G5" s="32"/>
    </row>
    <row r="6" spans="2:7" ht="21">
      <c r="B6" s="177" t="s">
        <v>43</v>
      </c>
      <c r="C6" s="173"/>
      <c r="D6" s="39"/>
      <c r="E6" s="39"/>
      <c r="F6" s="39"/>
      <c r="G6" s="39"/>
    </row>
    <row r="8" spans="2:7" ht="18">
      <c r="B8" s="137" t="s">
        <v>220</v>
      </c>
      <c r="C8" s="87"/>
      <c r="D8" s="87"/>
      <c r="E8" s="87"/>
      <c r="F8" s="87"/>
      <c r="G8" s="87"/>
    </row>
    <row r="9" spans="2:7" ht="15">
      <c r="B9" s="107"/>
      <c r="C9" s="107"/>
      <c r="D9" s="107"/>
      <c r="E9" s="107"/>
      <c r="F9" s="107"/>
      <c r="G9" s="107"/>
    </row>
    <row r="10" spans="2:7" ht="18">
      <c r="B10" s="132" t="s">
        <v>44</v>
      </c>
      <c r="C10" s="108"/>
      <c r="D10" s="108"/>
      <c r="E10" s="108"/>
      <c r="F10" s="108"/>
      <c r="G10" s="108"/>
    </row>
    <row r="11" spans="2:7" ht="15">
      <c r="B11" s="133" t="s">
        <v>47</v>
      </c>
      <c r="C11" s="109"/>
      <c r="D11" s="6"/>
      <c r="E11" s="6"/>
      <c r="F11" s="6"/>
      <c r="G11" s="6"/>
    </row>
    <row r="12" spans="2:7" ht="15">
      <c r="B12" s="134" t="s">
        <v>45</v>
      </c>
      <c r="C12" s="110"/>
      <c r="D12" s="110"/>
      <c r="E12" s="110"/>
      <c r="F12" s="110"/>
      <c r="G12" s="110"/>
    </row>
    <row r="13" spans="2:7" ht="15">
      <c r="B13" s="134" t="s">
        <v>250</v>
      </c>
      <c r="C13" s="86"/>
      <c r="D13" s="86"/>
      <c r="E13" s="86"/>
      <c r="F13" s="86"/>
      <c r="G13" s="110"/>
    </row>
    <row r="14" spans="2:7" ht="15">
      <c r="B14" s="34"/>
      <c r="C14" s="86"/>
      <c r="D14" s="86"/>
      <c r="E14" s="86"/>
      <c r="F14" s="86"/>
      <c r="G14" s="110"/>
    </row>
    <row r="15" spans="2:7" ht="18">
      <c r="B15" s="132" t="s">
        <v>46</v>
      </c>
      <c r="C15" s="108"/>
      <c r="D15" s="108"/>
      <c r="E15" s="108"/>
      <c r="F15" s="108"/>
      <c r="G15" s="108"/>
    </row>
    <row r="16" spans="2:7" ht="15">
      <c r="B16" s="135" t="s">
        <v>249</v>
      </c>
      <c r="C16" s="90"/>
      <c r="D16" s="90"/>
      <c r="E16" s="90"/>
      <c r="F16" s="90"/>
      <c r="G16" s="90"/>
    </row>
    <row r="17" spans="2:7" ht="15">
      <c r="B17" s="111"/>
      <c r="C17" s="111"/>
      <c r="D17" s="111"/>
      <c r="E17" s="111"/>
      <c r="F17" s="111"/>
      <c r="G17" s="111"/>
    </row>
    <row r="18" spans="2:7" ht="17.25" customHeight="1">
      <c r="B18" s="136" t="s">
        <v>208</v>
      </c>
      <c r="C18" s="112"/>
      <c r="D18" s="112"/>
      <c r="E18" s="112"/>
      <c r="F18" s="112"/>
      <c r="G18" s="112"/>
    </row>
    <row r="19" spans="2:7" ht="15">
      <c r="B19" s="135" t="s">
        <v>115</v>
      </c>
      <c r="C19" s="6"/>
      <c r="D19" s="10"/>
      <c r="E19" s="10"/>
      <c r="F19" s="10"/>
      <c r="G19" s="10"/>
    </row>
    <row r="20" spans="2:7" ht="15">
      <c r="B20" s="6"/>
      <c r="C20" s="6"/>
      <c r="D20" s="6"/>
      <c r="E20" s="6"/>
      <c r="F20" s="6"/>
      <c r="G20" s="6"/>
    </row>
    <row r="21" spans="2:7" ht="18">
      <c r="B21" s="137" t="s">
        <v>69</v>
      </c>
      <c r="C21" s="113"/>
      <c r="D21" s="6"/>
      <c r="E21" s="6"/>
      <c r="F21" s="6"/>
      <c r="G21" s="6"/>
    </row>
    <row r="22" spans="2:7" ht="15">
      <c r="B22" s="38"/>
      <c r="C22" s="37"/>
      <c r="D22" s="6"/>
      <c r="E22" s="6"/>
      <c r="F22" s="6"/>
      <c r="G22" s="6"/>
    </row>
    <row r="23" spans="2:7" ht="18">
      <c r="B23" s="114" t="s">
        <v>48</v>
      </c>
      <c r="C23" s="114"/>
      <c r="D23" s="6"/>
      <c r="E23" s="6"/>
      <c r="F23" s="6"/>
      <c r="G23" s="6"/>
    </row>
    <row r="24" spans="2:7" ht="15">
      <c r="B24" s="176" t="s">
        <v>70</v>
      </c>
      <c r="C24" s="133" t="s">
        <v>49</v>
      </c>
      <c r="D24" s="6"/>
      <c r="E24" s="6"/>
      <c r="F24" s="6"/>
      <c r="G24" s="6"/>
    </row>
    <row r="25" spans="2:7" ht="15.75">
      <c r="B25" s="178"/>
      <c r="C25" s="139" t="s">
        <v>209</v>
      </c>
      <c r="D25" s="6"/>
      <c r="E25" s="6"/>
      <c r="F25" s="6"/>
      <c r="G25" s="6"/>
    </row>
    <row r="26" spans="2:7" ht="15.75">
      <c r="B26" s="178"/>
      <c r="C26" s="139" t="s">
        <v>210</v>
      </c>
      <c r="D26" s="6"/>
      <c r="E26" s="6"/>
      <c r="F26" s="6"/>
      <c r="G26" s="6"/>
    </row>
    <row r="27" spans="2:7" ht="15.75">
      <c r="B27" s="178"/>
      <c r="C27" s="139" t="s">
        <v>211</v>
      </c>
      <c r="D27" s="6"/>
      <c r="E27" s="6"/>
      <c r="F27" s="6"/>
      <c r="G27" s="6"/>
    </row>
    <row r="28" spans="2:7" ht="15.75">
      <c r="B28" s="140"/>
      <c r="C28" s="139"/>
      <c r="D28" s="6"/>
      <c r="E28" s="6"/>
      <c r="F28" s="6"/>
      <c r="G28" s="6"/>
    </row>
    <row r="29" spans="2:7" ht="30">
      <c r="B29" s="138" t="s">
        <v>50</v>
      </c>
      <c r="C29" s="141" t="s">
        <v>51</v>
      </c>
      <c r="D29" s="6"/>
      <c r="E29" s="6"/>
      <c r="F29" s="6"/>
      <c r="G29" s="6"/>
    </row>
    <row r="30" spans="2:7" ht="15.75">
      <c r="B30" s="138"/>
      <c r="C30" s="141"/>
      <c r="D30" s="6"/>
      <c r="E30" s="6"/>
      <c r="F30" s="6"/>
      <c r="G30" s="6"/>
    </row>
    <row r="31" spans="2:7" ht="30">
      <c r="B31" s="138" t="s">
        <v>52</v>
      </c>
      <c r="C31" s="142" t="s">
        <v>53</v>
      </c>
      <c r="D31" s="6"/>
      <c r="E31" s="6"/>
      <c r="F31" s="6"/>
      <c r="G31" s="6"/>
    </row>
    <row r="32" spans="2:7" ht="15.75">
      <c r="B32" s="138"/>
      <c r="C32" s="142"/>
      <c r="D32" s="6"/>
      <c r="E32" s="6"/>
      <c r="F32" s="6"/>
      <c r="G32" s="6"/>
    </row>
    <row r="33" spans="2:7" ht="30">
      <c r="B33" s="138" t="s">
        <v>54</v>
      </c>
      <c r="C33" s="141" t="s">
        <v>55</v>
      </c>
      <c r="D33" s="6"/>
      <c r="E33" s="6"/>
      <c r="F33" s="6"/>
      <c r="G33" s="6"/>
    </row>
    <row r="34" spans="2:7" ht="15.75">
      <c r="B34" s="138"/>
      <c r="C34" s="141"/>
      <c r="D34" s="6"/>
      <c r="E34" s="6"/>
      <c r="F34" s="6"/>
      <c r="G34" s="6"/>
    </row>
    <row r="35" spans="2:7" ht="34.5" customHeight="1">
      <c r="B35" s="138" t="s">
        <v>56</v>
      </c>
      <c r="C35" s="141" t="s">
        <v>57</v>
      </c>
      <c r="D35" s="6"/>
      <c r="E35" s="6"/>
      <c r="F35" s="6"/>
      <c r="G35" s="6"/>
    </row>
    <row r="36" spans="2:7" ht="34.5" customHeight="1">
      <c r="B36" s="138"/>
      <c r="C36" s="141"/>
      <c r="D36" s="6"/>
      <c r="E36" s="6"/>
      <c r="F36" s="6"/>
      <c r="G36" s="6"/>
    </row>
    <row r="37" spans="2:7" ht="30">
      <c r="B37" s="176" t="s">
        <v>58</v>
      </c>
      <c r="C37" s="141" t="s">
        <v>59</v>
      </c>
      <c r="D37" s="6"/>
      <c r="E37" s="6"/>
      <c r="F37" s="6"/>
      <c r="G37" s="6"/>
    </row>
    <row r="38" spans="2:7" ht="30">
      <c r="B38" s="173"/>
      <c r="C38" s="141" t="s">
        <v>60</v>
      </c>
      <c r="D38" s="6"/>
      <c r="E38" s="6"/>
      <c r="F38" s="6"/>
      <c r="G38" s="6"/>
    </row>
    <row r="39" spans="2:7" ht="30">
      <c r="B39" s="173"/>
      <c r="C39" s="141" t="s">
        <v>61</v>
      </c>
      <c r="D39" s="6"/>
      <c r="E39" s="6"/>
      <c r="F39" s="6"/>
      <c r="G39" s="6"/>
    </row>
    <row r="40" spans="2:7" ht="15">
      <c r="B40" s="6"/>
      <c r="C40" s="141"/>
      <c r="D40" s="6"/>
      <c r="E40" s="6"/>
      <c r="F40" s="6"/>
      <c r="G40" s="6"/>
    </row>
    <row r="41" spans="2:7" ht="60">
      <c r="B41" s="138" t="s">
        <v>62</v>
      </c>
      <c r="C41" s="141" t="s">
        <v>212</v>
      </c>
      <c r="D41" s="6"/>
      <c r="E41" s="6"/>
      <c r="F41" s="6"/>
      <c r="G41" s="6"/>
    </row>
    <row r="42" spans="2:7" ht="15.75">
      <c r="B42" s="138"/>
      <c r="C42" s="141"/>
      <c r="D42" s="6"/>
      <c r="E42" s="6"/>
      <c r="F42" s="6"/>
      <c r="G42" s="6"/>
    </row>
    <row r="43" spans="2:7" ht="30">
      <c r="B43" s="138" t="s">
        <v>63</v>
      </c>
      <c r="C43" s="141" t="s">
        <v>130</v>
      </c>
      <c r="D43" s="6"/>
      <c r="E43" s="6"/>
      <c r="F43" s="6"/>
      <c r="G43" s="6"/>
    </row>
    <row r="44" spans="2:7" ht="15.75">
      <c r="B44" s="138"/>
      <c r="C44" s="141"/>
      <c r="D44" s="6"/>
      <c r="E44" s="6"/>
      <c r="F44" s="6"/>
      <c r="G44" s="6"/>
    </row>
    <row r="45" spans="2:7" ht="15.75">
      <c r="B45" s="138" t="s">
        <v>64</v>
      </c>
      <c r="C45" s="143" t="s">
        <v>65</v>
      </c>
      <c r="D45" s="6"/>
      <c r="E45" s="6"/>
      <c r="F45" s="6"/>
      <c r="G45" s="6"/>
    </row>
    <row r="46" spans="2:7" ht="15.75">
      <c r="B46" s="140"/>
      <c r="C46" s="133"/>
      <c r="D46" s="6"/>
      <c r="E46" s="6"/>
      <c r="F46" s="6"/>
      <c r="G46" s="6"/>
    </row>
    <row r="47" spans="2:7" ht="18">
      <c r="B47" s="146" t="s">
        <v>66</v>
      </c>
      <c r="C47" s="144"/>
      <c r="D47" s="6"/>
      <c r="E47" s="6"/>
      <c r="F47" s="6"/>
      <c r="G47" s="6"/>
    </row>
    <row r="48" spans="2:7" ht="30">
      <c r="B48" s="145" t="s">
        <v>67</v>
      </c>
      <c r="C48" s="142" t="s">
        <v>68</v>
      </c>
      <c r="D48" s="6"/>
      <c r="E48" s="6"/>
      <c r="F48" s="6"/>
      <c r="G48" s="6"/>
    </row>
    <row r="49" spans="2:7" ht="15.75">
      <c r="B49" s="145"/>
      <c r="C49" s="142"/>
      <c r="D49" s="6"/>
      <c r="E49" s="6"/>
      <c r="F49" s="6"/>
      <c r="G49" s="6"/>
    </row>
    <row r="50" spans="2:7" ht="45">
      <c r="B50" s="145" t="s">
        <v>20</v>
      </c>
      <c r="C50" s="142" t="s">
        <v>213</v>
      </c>
      <c r="D50" s="6"/>
      <c r="E50" s="6"/>
      <c r="F50" s="6"/>
      <c r="G50" s="6"/>
    </row>
    <row r="51" spans="2:7" ht="18">
      <c r="B51" s="114"/>
      <c r="C51" s="114"/>
      <c r="D51" s="6"/>
      <c r="E51" s="6"/>
      <c r="F51" s="6"/>
      <c r="G51" s="6"/>
    </row>
    <row r="52" spans="2:3" ht="15">
      <c r="B52" s="101"/>
      <c r="C52" s="33"/>
    </row>
    <row r="53" spans="2:3" ht="15">
      <c r="B53" s="35"/>
      <c r="C53" s="29"/>
    </row>
  </sheetData>
  <sheetProtection/>
  <mergeCells count="5">
    <mergeCell ref="B37:B39"/>
    <mergeCell ref="B3:C3"/>
    <mergeCell ref="B4:C4"/>
    <mergeCell ref="B6:C6"/>
    <mergeCell ref="B24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&amp;R&amp;"Arial Black,Bold"-9-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zoomScale="70" zoomScaleNormal="70" zoomScalePageLayoutView="0" workbookViewId="0" topLeftCell="B14">
      <selection activeCell="I33" sqref="I33"/>
    </sheetView>
  </sheetViews>
  <sheetFormatPr defaultColWidth="9.140625" defaultRowHeight="15"/>
  <cols>
    <col min="2" max="2" width="37.57421875" style="0" customWidth="1"/>
    <col min="3" max="6" width="20.7109375" style="0" customWidth="1"/>
  </cols>
  <sheetData>
    <row r="2" spans="2:6" ht="20.25">
      <c r="B2" s="177" t="s">
        <v>0</v>
      </c>
      <c r="C2" s="173"/>
      <c r="D2" s="173"/>
      <c r="E2" s="173"/>
      <c r="F2" s="173"/>
    </row>
    <row r="3" spans="2:6" ht="20.25">
      <c r="B3" s="177" t="s">
        <v>1</v>
      </c>
      <c r="C3" s="173"/>
      <c r="D3" s="173"/>
      <c r="E3" s="173"/>
      <c r="F3" s="173"/>
    </row>
    <row r="4" spans="2:6" ht="21">
      <c r="B4" s="39"/>
      <c r="C4" s="31"/>
      <c r="D4" s="6"/>
      <c r="E4" s="6"/>
      <c r="F4" s="6"/>
    </row>
    <row r="5" spans="2:6" ht="20.25">
      <c r="B5" s="177" t="s">
        <v>71</v>
      </c>
      <c r="C5" s="173"/>
      <c r="D5" s="173"/>
      <c r="E5" s="173"/>
      <c r="F5" s="173"/>
    </row>
    <row r="7" spans="2:6" ht="15.75">
      <c r="B7" s="183" t="s">
        <v>221</v>
      </c>
      <c r="C7" s="183"/>
      <c r="D7" s="183"/>
      <c r="E7" s="183"/>
      <c r="F7" s="184"/>
    </row>
    <row r="8" spans="2:6" ht="15">
      <c r="B8" s="185" t="s">
        <v>152</v>
      </c>
      <c r="C8" s="185"/>
      <c r="D8" s="185"/>
      <c r="E8" s="185"/>
      <c r="F8" s="42"/>
    </row>
    <row r="9" spans="2:6" ht="15">
      <c r="B9" s="186"/>
      <c r="C9" s="186"/>
      <c r="D9" s="186"/>
      <c r="E9" s="186"/>
      <c r="F9" s="186"/>
    </row>
    <row r="10" spans="2:6" ht="15">
      <c r="B10" s="187"/>
      <c r="C10" s="187"/>
      <c r="D10" s="188"/>
      <c r="E10" s="43" t="s">
        <v>72</v>
      </c>
      <c r="F10" s="43" t="s">
        <v>73</v>
      </c>
    </row>
    <row r="11" spans="2:6" ht="15">
      <c r="B11" s="179" t="s">
        <v>131</v>
      </c>
      <c r="C11" s="179"/>
      <c r="D11" s="180"/>
      <c r="E11" s="44">
        <v>3</v>
      </c>
      <c r="F11" s="89">
        <v>5</v>
      </c>
    </row>
    <row r="12" spans="2:6" ht="15">
      <c r="B12" s="181" t="s">
        <v>81</v>
      </c>
      <c r="C12" s="181"/>
      <c r="D12" s="182"/>
      <c r="E12" s="56">
        <v>516.97</v>
      </c>
      <c r="F12" s="56">
        <v>1379</v>
      </c>
    </row>
    <row r="13" spans="2:6" ht="27.75" customHeight="1">
      <c r="B13" s="181" t="s">
        <v>233</v>
      </c>
      <c r="C13" s="197"/>
      <c r="D13" s="198"/>
      <c r="E13" s="58">
        <v>567</v>
      </c>
      <c r="F13" s="56">
        <v>1305</v>
      </c>
    </row>
    <row r="14" spans="2:6" ht="15">
      <c r="B14" s="28"/>
      <c r="C14" s="59"/>
      <c r="D14" s="59"/>
      <c r="E14" s="57"/>
      <c r="F14" s="57"/>
    </row>
    <row r="15" spans="2:6" ht="15">
      <c r="B15" s="28" t="s">
        <v>235</v>
      </c>
      <c r="C15" s="59"/>
      <c r="D15" s="59"/>
      <c r="E15" s="57"/>
      <c r="F15" s="57"/>
    </row>
    <row r="16" spans="2:6" ht="15">
      <c r="B16" s="28" t="s">
        <v>234</v>
      </c>
      <c r="C16" s="59"/>
      <c r="D16" s="59"/>
      <c r="E16" s="57"/>
      <c r="F16" s="57"/>
    </row>
    <row r="17" spans="2:6" ht="15">
      <c r="B17" s="51"/>
      <c r="C17" s="51"/>
      <c r="D17" s="52"/>
      <c r="E17" s="52"/>
      <c r="F17" s="52"/>
    </row>
    <row r="18" spans="2:6" ht="15">
      <c r="B18" s="185" t="s">
        <v>153</v>
      </c>
      <c r="C18" s="185"/>
      <c r="D18" s="185"/>
      <c r="E18" s="185"/>
      <c r="F18" s="185"/>
    </row>
    <row r="19" spans="2:6" ht="15">
      <c r="B19" s="186"/>
      <c r="C19" s="186"/>
      <c r="D19" s="186"/>
      <c r="E19" s="186"/>
      <c r="F19" s="186"/>
    </row>
    <row r="20" spans="2:6" ht="15">
      <c r="B20" s="187"/>
      <c r="C20" s="187"/>
      <c r="D20" s="188"/>
      <c r="E20" s="45" t="s">
        <v>72</v>
      </c>
      <c r="F20" s="46" t="s">
        <v>73</v>
      </c>
    </row>
    <row r="21" spans="2:6" ht="15">
      <c r="B21" s="193"/>
      <c r="C21" s="193"/>
      <c r="D21" s="194"/>
      <c r="E21" s="47" t="s">
        <v>39</v>
      </c>
      <c r="F21" s="48" t="s">
        <v>39</v>
      </c>
    </row>
    <row r="22" spans="2:6" ht="15">
      <c r="B22" s="195" t="s">
        <v>89</v>
      </c>
      <c r="C22" s="195"/>
      <c r="D22" s="196"/>
      <c r="E22" s="53">
        <v>0</v>
      </c>
      <c r="F22" s="53">
        <v>0</v>
      </c>
    </row>
    <row r="23" spans="2:6" ht="38.25" customHeight="1">
      <c r="B23" s="181" t="s">
        <v>90</v>
      </c>
      <c r="C23" s="181"/>
      <c r="D23" s="182"/>
      <c r="E23" s="55">
        <v>0</v>
      </c>
      <c r="F23" s="54">
        <v>0</v>
      </c>
    </row>
    <row r="24" spans="2:6" ht="15">
      <c r="B24" s="49"/>
      <c r="C24" s="49"/>
      <c r="D24" s="50"/>
      <c r="E24" s="50"/>
      <c r="F24" s="50"/>
    </row>
    <row r="25" ht="15">
      <c r="B25" s="4" t="s">
        <v>154</v>
      </c>
    </row>
    <row r="28" spans="2:6" ht="15.75">
      <c r="B28" s="191" t="s">
        <v>222</v>
      </c>
      <c r="C28" s="191"/>
      <c r="D28" s="191"/>
      <c r="E28" s="191"/>
      <c r="F28" s="191"/>
    </row>
    <row r="29" spans="2:6" ht="15">
      <c r="B29" s="192"/>
      <c r="C29" s="192"/>
      <c r="D29" s="192"/>
      <c r="E29" s="192"/>
      <c r="F29" s="192"/>
    </row>
    <row r="30" spans="2:6" ht="15">
      <c r="B30" s="62" t="s">
        <v>82</v>
      </c>
      <c r="C30" s="189" t="s">
        <v>83</v>
      </c>
      <c r="D30" s="190"/>
      <c r="E30" s="189" t="s">
        <v>84</v>
      </c>
      <c r="F30" s="190"/>
    </row>
    <row r="31" spans="2:6" ht="15">
      <c r="B31" s="60"/>
      <c r="C31" s="64" t="s">
        <v>72</v>
      </c>
      <c r="D31" s="64" t="s">
        <v>73</v>
      </c>
      <c r="E31" s="64" t="s">
        <v>72</v>
      </c>
      <c r="F31" s="64" t="s">
        <v>73</v>
      </c>
    </row>
    <row r="32" spans="2:6" ht="15">
      <c r="B32" s="65" t="s">
        <v>35</v>
      </c>
      <c r="C32" s="66" t="s">
        <v>39</v>
      </c>
      <c r="D32" s="66" t="s">
        <v>39</v>
      </c>
      <c r="E32" s="66" t="s">
        <v>39</v>
      </c>
      <c r="F32" s="66" t="s">
        <v>39</v>
      </c>
    </row>
    <row r="33" spans="2:6" ht="30">
      <c r="B33" s="67" t="s">
        <v>155</v>
      </c>
      <c r="C33" s="151">
        <v>525</v>
      </c>
      <c r="D33" s="151">
        <v>525</v>
      </c>
      <c r="E33" s="147">
        <v>0</v>
      </c>
      <c r="F33" s="147">
        <v>0</v>
      </c>
    </row>
    <row r="34" spans="2:6" ht="15">
      <c r="B34" s="67" t="s">
        <v>85</v>
      </c>
      <c r="C34" s="152">
        <f>C36-C33-C35</f>
        <v>2124.67</v>
      </c>
      <c r="D34" s="152">
        <v>2742</v>
      </c>
      <c r="E34" s="148">
        <v>0</v>
      </c>
      <c r="F34" s="148">
        <v>0</v>
      </c>
    </row>
    <row r="35" spans="2:6" ht="15">
      <c r="B35" s="67" t="s">
        <v>120</v>
      </c>
      <c r="C35" s="153">
        <v>757.5</v>
      </c>
      <c r="D35" s="153">
        <v>1357</v>
      </c>
      <c r="E35" s="149">
        <v>0</v>
      </c>
      <c r="F35" s="149">
        <v>0</v>
      </c>
    </row>
    <row r="36" spans="2:6" ht="15.75" thickBot="1">
      <c r="B36" s="68" t="s">
        <v>12</v>
      </c>
      <c r="C36" s="158">
        <v>3407.17</v>
      </c>
      <c r="D36" s="158">
        <v>4624</v>
      </c>
      <c r="E36" s="150">
        <v>0</v>
      </c>
      <c r="F36" s="150">
        <v>0</v>
      </c>
    </row>
    <row r="39" spans="2:6" ht="15.75">
      <c r="B39" s="191" t="s">
        <v>223</v>
      </c>
      <c r="C39" s="191"/>
      <c r="D39" s="191"/>
      <c r="E39" s="191"/>
      <c r="F39" s="191"/>
    </row>
    <row r="40" spans="2:6" ht="15">
      <c r="B40" s="192"/>
      <c r="C40" s="192"/>
      <c r="D40" s="192"/>
      <c r="E40" s="192"/>
      <c r="F40" s="192"/>
    </row>
    <row r="41" spans="2:6" ht="15">
      <c r="B41" s="62" t="s">
        <v>88</v>
      </c>
      <c r="C41" s="189" t="s">
        <v>83</v>
      </c>
      <c r="D41" s="190"/>
      <c r="E41" s="189" t="s">
        <v>84</v>
      </c>
      <c r="F41" s="190"/>
    </row>
    <row r="42" spans="2:6" ht="15">
      <c r="B42" s="60"/>
      <c r="C42" s="64" t="s">
        <v>72</v>
      </c>
      <c r="D42" s="64" t="s">
        <v>73</v>
      </c>
      <c r="E42" s="64" t="s">
        <v>72</v>
      </c>
      <c r="F42" s="64" t="s">
        <v>73</v>
      </c>
    </row>
    <row r="43" spans="2:6" ht="15">
      <c r="B43" s="61" t="s">
        <v>35</v>
      </c>
      <c r="C43" s="66" t="s">
        <v>39</v>
      </c>
      <c r="D43" s="66" t="s">
        <v>39</v>
      </c>
      <c r="E43" s="66" t="s">
        <v>39</v>
      </c>
      <c r="F43" s="66" t="s">
        <v>39</v>
      </c>
    </row>
    <row r="44" spans="2:6" ht="15">
      <c r="B44" s="67" t="s">
        <v>86</v>
      </c>
      <c r="C44" s="156"/>
      <c r="D44" s="156">
        <v>0</v>
      </c>
      <c r="E44" s="154"/>
      <c r="F44" s="154">
        <v>0</v>
      </c>
    </row>
    <row r="45" spans="2:6" ht="15">
      <c r="B45" s="67" t="s">
        <v>87</v>
      </c>
      <c r="C45" s="156">
        <v>5934</v>
      </c>
      <c r="D45" s="156">
        <v>4040</v>
      </c>
      <c r="E45" s="154">
        <v>788</v>
      </c>
      <c r="F45" s="154">
        <v>645</v>
      </c>
    </row>
    <row r="46" spans="2:6" ht="15.75" thickBot="1">
      <c r="B46" s="68" t="s">
        <v>12</v>
      </c>
      <c r="C46" s="155">
        <f>SUM(C44:C45)</f>
        <v>5934</v>
      </c>
      <c r="D46" s="157">
        <v>4040</v>
      </c>
      <c r="E46" s="155">
        <f>SUM(E44:E45)</f>
        <v>788</v>
      </c>
      <c r="F46" s="155">
        <v>645</v>
      </c>
    </row>
  </sheetData>
  <sheetProtection/>
  <mergeCells count="24">
    <mergeCell ref="B21:D21"/>
    <mergeCell ref="B22:D22"/>
    <mergeCell ref="B23:D23"/>
    <mergeCell ref="B13:D13"/>
    <mergeCell ref="B18:F18"/>
    <mergeCell ref="B19:F19"/>
    <mergeCell ref="B20:D20"/>
    <mergeCell ref="C41:D41"/>
    <mergeCell ref="E41:F41"/>
    <mergeCell ref="B28:F28"/>
    <mergeCell ref="B29:F29"/>
    <mergeCell ref="C30:D30"/>
    <mergeCell ref="E30:F30"/>
    <mergeCell ref="B39:F39"/>
    <mergeCell ref="B40:F40"/>
    <mergeCell ref="B11:D11"/>
    <mergeCell ref="B12:D12"/>
    <mergeCell ref="B2:F2"/>
    <mergeCell ref="B3:F3"/>
    <mergeCell ref="B5:F5"/>
    <mergeCell ref="B7:F7"/>
    <mergeCell ref="B8:E8"/>
    <mergeCell ref="B9:F9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&amp;R&amp;"Arial,Bold"-10-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zoomScale="80" zoomScaleNormal="80" zoomScalePageLayoutView="0" workbookViewId="0" topLeftCell="A33">
      <selection activeCell="B57" sqref="B57:B58"/>
    </sheetView>
  </sheetViews>
  <sheetFormatPr defaultColWidth="9.140625" defaultRowHeight="15"/>
  <cols>
    <col min="2" max="2" width="31.7109375" style="0" customWidth="1"/>
    <col min="3" max="3" width="19.57421875" style="0" customWidth="1"/>
    <col min="4" max="4" width="16.28125" style="0" customWidth="1"/>
    <col min="5" max="5" width="14.00390625" style="0" customWidth="1"/>
    <col min="6" max="6" width="17.140625" style="0" customWidth="1"/>
    <col min="7" max="7" width="16.8515625" style="0" customWidth="1"/>
    <col min="8" max="8" width="19.00390625" style="0" customWidth="1"/>
  </cols>
  <sheetData>
    <row r="2" spans="2:8" ht="20.25">
      <c r="B2" s="177" t="s">
        <v>0</v>
      </c>
      <c r="C2" s="173"/>
      <c r="D2" s="173"/>
      <c r="E2" s="173"/>
      <c r="F2" s="173"/>
      <c r="G2" s="173"/>
      <c r="H2" s="173"/>
    </row>
    <row r="3" spans="2:8" ht="20.25">
      <c r="B3" s="177" t="s">
        <v>1</v>
      </c>
      <c r="C3" s="202"/>
      <c r="D3" s="202"/>
      <c r="E3" s="202"/>
      <c r="F3" s="202"/>
      <c r="G3" s="202"/>
      <c r="H3" s="202"/>
    </row>
    <row r="4" spans="2:6" ht="21">
      <c r="B4" s="39"/>
      <c r="C4" s="31"/>
      <c r="D4" s="6"/>
      <c r="E4" s="6"/>
      <c r="F4" s="6"/>
    </row>
    <row r="5" spans="2:8" ht="20.25">
      <c r="B5" s="177" t="s">
        <v>71</v>
      </c>
      <c r="C5" s="173"/>
      <c r="D5" s="173"/>
      <c r="E5" s="173"/>
      <c r="F5" s="173"/>
      <c r="G5" s="173"/>
      <c r="H5" s="173"/>
    </row>
    <row r="6" spans="2:6" ht="15">
      <c r="B6" s="213"/>
      <c r="C6" s="213"/>
      <c r="D6" s="213"/>
      <c r="E6" s="213"/>
      <c r="F6" s="213"/>
    </row>
    <row r="7" spans="2:8" ht="15.75">
      <c r="B7" s="209" t="s">
        <v>225</v>
      </c>
      <c r="C7" s="209"/>
      <c r="D7" s="209"/>
      <c r="E7" s="209"/>
      <c r="F7" s="209"/>
      <c r="G7" s="209"/>
      <c r="H7" s="209"/>
    </row>
    <row r="8" spans="2:8" ht="15">
      <c r="B8" s="199"/>
      <c r="C8" s="199"/>
      <c r="D8" s="199"/>
      <c r="E8" s="199"/>
      <c r="F8" s="199"/>
      <c r="G8" s="199"/>
      <c r="H8" s="199"/>
    </row>
    <row r="9" spans="2:8" ht="15.75">
      <c r="B9" s="200" t="s">
        <v>156</v>
      </c>
      <c r="C9" s="200"/>
      <c r="D9" s="200"/>
      <c r="E9" s="200"/>
      <c r="F9" s="200"/>
      <c r="G9" s="200"/>
      <c r="H9" s="200"/>
    </row>
    <row r="10" spans="2:8" ht="15">
      <c r="B10" s="201"/>
      <c r="C10" s="201"/>
      <c r="D10" s="201"/>
      <c r="E10" s="201"/>
      <c r="F10" s="201"/>
      <c r="G10" s="201"/>
      <c r="H10" s="201"/>
    </row>
    <row r="11" spans="2:8" ht="15">
      <c r="B11" s="69" t="s">
        <v>91</v>
      </c>
      <c r="C11" s="69" t="s">
        <v>102</v>
      </c>
      <c r="D11" s="207" t="s">
        <v>92</v>
      </c>
      <c r="E11" s="207"/>
      <c r="F11" s="207"/>
      <c r="G11" s="207"/>
      <c r="H11" s="207"/>
    </row>
    <row r="12" spans="2:8" ht="34.5" customHeight="1">
      <c r="B12" s="73" t="s">
        <v>96</v>
      </c>
      <c r="C12" s="73" t="s">
        <v>10</v>
      </c>
      <c r="D12" s="208" t="s">
        <v>99</v>
      </c>
      <c r="E12" s="208"/>
      <c r="F12" s="208"/>
      <c r="G12" s="208"/>
      <c r="H12" s="208"/>
    </row>
    <row r="13" spans="2:8" ht="33.75" customHeight="1">
      <c r="B13" s="73" t="s">
        <v>97</v>
      </c>
      <c r="C13" s="73" t="s">
        <v>10</v>
      </c>
      <c r="D13" s="208" t="s">
        <v>100</v>
      </c>
      <c r="E13" s="208"/>
      <c r="F13" s="208"/>
      <c r="G13" s="208"/>
      <c r="H13" s="208"/>
    </row>
    <row r="14" spans="2:8" ht="39.75" customHeight="1">
      <c r="B14" s="73" t="s">
        <v>98</v>
      </c>
      <c r="C14" s="73" t="s">
        <v>10</v>
      </c>
      <c r="D14" s="208" t="s">
        <v>101</v>
      </c>
      <c r="E14" s="208"/>
      <c r="F14" s="208"/>
      <c r="G14" s="208"/>
      <c r="H14" s="208"/>
    </row>
    <row r="15" spans="2:8" ht="39.75" customHeight="1">
      <c r="B15" s="76" t="s">
        <v>118</v>
      </c>
      <c r="C15" s="73" t="s">
        <v>10</v>
      </c>
      <c r="D15" s="203" t="s">
        <v>119</v>
      </c>
      <c r="E15" s="218"/>
      <c r="F15" s="218"/>
      <c r="G15" s="218"/>
      <c r="H15" s="219"/>
    </row>
    <row r="16" spans="2:8" ht="35.25" customHeight="1">
      <c r="B16" s="76" t="s">
        <v>105</v>
      </c>
      <c r="C16" s="73" t="s">
        <v>104</v>
      </c>
      <c r="D16" s="203" t="s">
        <v>106</v>
      </c>
      <c r="E16" s="204"/>
      <c r="F16" s="204"/>
      <c r="G16" s="204"/>
      <c r="H16" s="205"/>
    </row>
    <row r="17" spans="2:8" ht="17.25" customHeight="1">
      <c r="B17" s="74"/>
      <c r="C17" s="74"/>
      <c r="D17" s="75"/>
      <c r="E17" s="75"/>
      <c r="F17" s="75"/>
      <c r="G17" s="75"/>
      <c r="H17" s="75"/>
    </row>
    <row r="18" spans="2:8" ht="15.75">
      <c r="B18" s="222" t="s">
        <v>157</v>
      </c>
      <c r="C18" s="222"/>
      <c r="D18" s="222"/>
      <c r="E18" s="222"/>
      <c r="F18" s="222"/>
      <c r="G18" s="222"/>
      <c r="H18" s="222"/>
    </row>
    <row r="19" spans="2:8" ht="22.5" customHeight="1">
      <c r="B19" s="214"/>
      <c r="C19" s="214"/>
      <c r="D19" s="214"/>
      <c r="E19" s="214"/>
      <c r="F19" s="214"/>
      <c r="G19" s="214"/>
      <c r="H19" s="214"/>
    </row>
    <row r="20" spans="2:7" ht="30">
      <c r="B20" s="210" t="s">
        <v>103</v>
      </c>
      <c r="C20" s="70" t="s">
        <v>93</v>
      </c>
      <c r="D20" s="70" t="s">
        <v>22</v>
      </c>
      <c r="E20" s="70" t="s">
        <v>94</v>
      </c>
      <c r="F20" s="94" t="s">
        <v>116</v>
      </c>
      <c r="G20" s="70" t="s">
        <v>95</v>
      </c>
    </row>
    <row r="21" spans="2:7" ht="15">
      <c r="B21" s="211"/>
      <c r="C21" s="71" t="s">
        <v>39</v>
      </c>
      <c r="D21" s="71" t="s">
        <v>39</v>
      </c>
      <c r="E21" s="71" t="s">
        <v>39</v>
      </c>
      <c r="F21" s="93"/>
      <c r="G21" s="71" t="s">
        <v>39</v>
      </c>
    </row>
    <row r="22" spans="2:7" ht="15">
      <c r="B22" s="73" t="s">
        <v>96</v>
      </c>
      <c r="C22" s="72">
        <v>3213</v>
      </c>
      <c r="D22" s="72">
        <v>3.18</v>
      </c>
      <c r="E22" s="72">
        <v>0</v>
      </c>
      <c r="F22" s="96"/>
      <c r="G22" s="81">
        <f>C22+D22-E22</f>
        <v>3216.18</v>
      </c>
    </row>
    <row r="23" spans="2:7" ht="15">
      <c r="B23" s="73" t="s">
        <v>97</v>
      </c>
      <c r="C23" s="72">
        <v>4198</v>
      </c>
      <c r="D23" s="72">
        <v>4</v>
      </c>
      <c r="E23" s="148">
        <v>0</v>
      </c>
      <c r="F23" s="95"/>
      <c r="G23" s="81">
        <f>C23+D23-E23</f>
        <v>4202</v>
      </c>
    </row>
    <row r="24" spans="2:7" ht="15">
      <c r="B24" s="73" t="s">
        <v>98</v>
      </c>
      <c r="C24" s="77">
        <v>5912</v>
      </c>
      <c r="D24" s="77">
        <v>121</v>
      </c>
      <c r="E24" s="92">
        <v>5804.31</v>
      </c>
      <c r="F24" s="97"/>
      <c r="G24" s="81">
        <f>C24+D24-E24</f>
        <v>228.6899999999996</v>
      </c>
    </row>
    <row r="25" spans="2:7" ht="15.75" thickBot="1">
      <c r="B25" s="73" t="s">
        <v>117</v>
      </c>
      <c r="C25" s="159">
        <v>0</v>
      </c>
      <c r="D25" s="159">
        <v>1287</v>
      </c>
      <c r="E25" s="160">
        <v>1287</v>
      </c>
      <c r="F25" s="161"/>
      <c r="G25" s="81">
        <f>C25+D25-E25</f>
        <v>0</v>
      </c>
    </row>
    <row r="26" spans="2:10" ht="16.5" thickBot="1" thickTop="1">
      <c r="B26" s="79" t="s">
        <v>107</v>
      </c>
      <c r="C26" s="78">
        <f>SUM(C22:C25)</f>
        <v>13323</v>
      </c>
      <c r="D26" s="78">
        <f>SUM(D22:D25)</f>
        <v>1415.18</v>
      </c>
      <c r="E26" s="78">
        <f>SUM(E22:E25)</f>
        <v>7091.31</v>
      </c>
      <c r="F26" s="165" t="s">
        <v>230</v>
      </c>
      <c r="G26" s="78">
        <f>SUM(G22:G25)</f>
        <v>7646.87</v>
      </c>
      <c r="J26" t="s">
        <v>229</v>
      </c>
    </row>
    <row r="27" spans="2:7" ht="15.75" thickTop="1">
      <c r="B27" s="79"/>
      <c r="C27" s="80"/>
      <c r="D27" s="80"/>
      <c r="E27" s="80"/>
      <c r="G27" s="82"/>
    </row>
    <row r="28" spans="2:7" ht="15">
      <c r="B28" s="79" t="s">
        <v>8</v>
      </c>
      <c r="C28" s="72">
        <v>14338</v>
      </c>
      <c r="D28" s="72">
        <v>16467</v>
      </c>
      <c r="E28" s="91">
        <v>13113</v>
      </c>
      <c r="F28" s="98"/>
      <c r="G28" s="81">
        <v>17692</v>
      </c>
    </row>
    <row r="29" spans="2:7" ht="15.75" thickBot="1">
      <c r="B29" s="79" t="s">
        <v>104</v>
      </c>
      <c r="C29" s="77">
        <v>500</v>
      </c>
      <c r="D29" s="77">
        <v>0</v>
      </c>
      <c r="E29" s="77">
        <v>0</v>
      </c>
      <c r="F29" s="99"/>
      <c r="G29" s="81">
        <f>C29+D29-E29</f>
        <v>500</v>
      </c>
    </row>
    <row r="30" spans="2:7" ht="16.5" thickBot="1" thickTop="1">
      <c r="B30" s="79" t="s">
        <v>108</v>
      </c>
      <c r="C30" s="83">
        <v>14838</v>
      </c>
      <c r="D30" s="84">
        <f>SUM(D28:D29)</f>
        <v>16467</v>
      </c>
      <c r="E30" s="100">
        <f>SUM(E28:E29)</f>
        <v>13113</v>
      </c>
      <c r="F30" s="166" t="s">
        <v>230</v>
      </c>
      <c r="G30" s="83">
        <f>SUM(G28:G29)</f>
        <v>18192</v>
      </c>
    </row>
    <row r="31" spans="2:8" ht="15.75" thickTop="1">
      <c r="B31" s="212"/>
      <c r="C31" s="212"/>
      <c r="D31" s="212"/>
      <c r="E31" s="212"/>
      <c r="F31" s="212"/>
      <c r="G31" s="212"/>
      <c r="H31" s="212"/>
    </row>
    <row r="32" spans="2:8" ht="15">
      <c r="B32" s="63"/>
      <c r="C32" s="63"/>
      <c r="D32" s="63"/>
      <c r="E32" s="63"/>
      <c r="F32" s="63"/>
      <c r="G32" s="63"/>
      <c r="H32" s="63"/>
    </row>
    <row r="33" spans="2:6" ht="15.75">
      <c r="B33" s="206" t="s">
        <v>224</v>
      </c>
      <c r="C33" s="206"/>
      <c r="D33" s="206"/>
      <c r="E33" s="206"/>
      <c r="F33" s="206"/>
    </row>
    <row r="34" spans="2:6" ht="15.75">
      <c r="B34" s="122"/>
      <c r="C34" s="122"/>
      <c r="D34" s="122"/>
      <c r="E34" s="122"/>
      <c r="F34" s="122"/>
    </row>
    <row r="35" spans="2:6" ht="15.75">
      <c r="B35" s="122" t="s">
        <v>148</v>
      </c>
      <c r="C35" s="122"/>
      <c r="D35" s="122"/>
      <c r="E35" s="122"/>
      <c r="F35" s="122"/>
    </row>
    <row r="36" spans="2:6" ht="15">
      <c r="B36" s="186"/>
      <c r="C36" s="186"/>
      <c r="D36" s="186"/>
      <c r="E36" s="186"/>
      <c r="F36" s="186"/>
    </row>
    <row r="37" spans="2:5" ht="15" customHeight="1">
      <c r="B37" s="217" t="s">
        <v>124</v>
      </c>
      <c r="C37" s="220" t="s">
        <v>121</v>
      </c>
      <c r="D37" s="88" t="s">
        <v>72</v>
      </c>
      <c r="E37" s="88" t="s">
        <v>73</v>
      </c>
    </row>
    <row r="38" spans="2:5" ht="30" customHeight="1">
      <c r="B38" s="217"/>
      <c r="C38" s="221"/>
      <c r="D38" s="48" t="s">
        <v>39</v>
      </c>
      <c r="E38" s="48" t="s">
        <v>39</v>
      </c>
    </row>
    <row r="39" spans="2:5" ht="53.25" customHeight="1">
      <c r="B39" s="44" t="s">
        <v>105</v>
      </c>
      <c r="C39" s="44" t="s">
        <v>123</v>
      </c>
      <c r="D39" s="102">
        <v>500</v>
      </c>
      <c r="E39" s="102">
        <v>500</v>
      </c>
    </row>
    <row r="40" spans="2:5" ht="30" customHeight="1">
      <c r="B40" s="44" t="s">
        <v>105</v>
      </c>
      <c r="C40" s="44" t="s">
        <v>122</v>
      </c>
      <c r="D40" s="54">
        <v>25</v>
      </c>
      <c r="E40" s="54">
        <v>25</v>
      </c>
    </row>
    <row r="41" spans="2:5" ht="15">
      <c r="B41" s="44" t="s">
        <v>12</v>
      </c>
      <c r="C41" s="44"/>
      <c r="D41" s="36">
        <v>525</v>
      </c>
      <c r="E41" s="36">
        <v>525</v>
      </c>
    </row>
    <row r="43" spans="2:7" ht="15">
      <c r="B43" s="223" t="s">
        <v>129</v>
      </c>
      <c r="C43" s="224"/>
      <c r="D43" s="224"/>
      <c r="E43" s="224"/>
      <c r="F43" s="224"/>
      <c r="G43" s="224"/>
    </row>
    <row r="44" spans="2:7" ht="15">
      <c r="B44" s="215" t="s">
        <v>125</v>
      </c>
      <c r="C44" s="216"/>
      <c r="D44" s="216"/>
      <c r="E44" s="216"/>
      <c r="F44" s="216"/>
      <c r="G44" s="216"/>
    </row>
    <row r="45" ht="15">
      <c r="B45" t="s">
        <v>126</v>
      </c>
    </row>
    <row r="46" ht="15">
      <c r="B46" t="s">
        <v>127</v>
      </c>
    </row>
    <row r="48" ht="15.75">
      <c r="B48" s="123" t="s">
        <v>149</v>
      </c>
    </row>
    <row r="50" ht="15">
      <c r="B50" s="120" t="s">
        <v>151</v>
      </c>
    </row>
    <row r="51" ht="15">
      <c r="B51" s="120" t="s">
        <v>150</v>
      </c>
    </row>
    <row r="52" ht="15">
      <c r="B52" s="120" t="s">
        <v>214</v>
      </c>
    </row>
    <row r="53" ht="15">
      <c r="B53" s="120" t="s">
        <v>215</v>
      </c>
    </row>
    <row r="55" ht="15">
      <c r="B55" s="120" t="s">
        <v>236</v>
      </c>
    </row>
    <row r="56" s="170" customFormat="1" ht="14.25">
      <c r="B56" s="120" t="s">
        <v>237</v>
      </c>
    </row>
    <row r="57" s="170" customFormat="1" ht="14.25"/>
    <row r="58" s="170" customFormat="1" ht="14.25"/>
    <row r="59" s="170" customFormat="1" ht="14.25"/>
  </sheetData>
  <sheetProtection/>
  <mergeCells count="24">
    <mergeCell ref="B6:F6"/>
    <mergeCell ref="B19:H19"/>
    <mergeCell ref="B44:G44"/>
    <mergeCell ref="B37:B38"/>
    <mergeCell ref="D15:H15"/>
    <mergeCell ref="C37:C38"/>
    <mergeCell ref="B18:H18"/>
    <mergeCell ref="B43:G43"/>
    <mergeCell ref="D12:H12"/>
    <mergeCell ref="D13:H13"/>
    <mergeCell ref="D14:H14"/>
    <mergeCell ref="B7:H7"/>
    <mergeCell ref="B20:B21"/>
    <mergeCell ref="B31:H31"/>
    <mergeCell ref="B8:H8"/>
    <mergeCell ref="B9:H9"/>
    <mergeCell ref="B10:H10"/>
    <mergeCell ref="B36:F36"/>
    <mergeCell ref="B2:H2"/>
    <mergeCell ref="B3:H3"/>
    <mergeCell ref="B5:H5"/>
    <mergeCell ref="D16:H16"/>
    <mergeCell ref="B33:F33"/>
    <mergeCell ref="D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&amp;R&amp;"Arial,Bold"-11-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zoomScale="80" zoomScaleNormal="80" zoomScalePageLayoutView="0" workbookViewId="0" topLeftCell="A13">
      <selection activeCell="D44" sqref="D44"/>
    </sheetView>
  </sheetViews>
  <sheetFormatPr defaultColWidth="9.140625" defaultRowHeight="15"/>
  <cols>
    <col min="3" max="3" width="45.8515625" style="0" customWidth="1"/>
    <col min="4" max="4" width="23.421875" style="0" customWidth="1"/>
    <col min="5" max="5" width="20.28125" style="0" customWidth="1"/>
    <col min="6" max="6" width="20.140625" style="0" customWidth="1"/>
    <col min="7" max="7" width="16.421875" style="0" customWidth="1"/>
  </cols>
  <sheetData>
    <row r="2" spans="2:10" ht="15.75">
      <c r="B2" s="229" t="s">
        <v>0</v>
      </c>
      <c r="C2" s="202"/>
      <c r="D2" s="202"/>
      <c r="E2" s="202"/>
      <c r="F2" s="119"/>
      <c r="G2" s="119"/>
      <c r="H2" s="119"/>
      <c r="I2" s="2"/>
      <c r="J2" s="2"/>
    </row>
    <row r="3" spans="2:10" ht="15.75">
      <c r="B3" s="229" t="s">
        <v>1</v>
      </c>
      <c r="C3" s="202"/>
      <c r="D3" s="202"/>
      <c r="E3" s="202"/>
      <c r="F3" s="119"/>
      <c r="G3" s="119"/>
      <c r="H3" s="119"/>
      <c r="I3" s="6"/>
      <c r="J3" s="6"/>
    </row>
    <row r="4" spans="2:10" ht="15.75">
      <c r="B4" s="118"/>
      <c r="C4" s="119"/>
      <c r="D4" s="118"/>
      <c r="E4" s="118"/>
      <c r="F4" s="118"/>
      <c r="G4" s="118"/>
      <c r="H4" s="118"/>
      <c r="I4" s="6"/>
      <c r="J4" s="6"/>
    </row>
    <row r="5" spans="2:10" ht="15.75">
      <c r="B5" s="229" t="s">
        <v>71</v>
      </c>
      <c r="C5" s="173"/>
      <c r="D5" s="173"/>
      <c r="E5" s="173"/>
      <c r="F5" s="118"/>
      <c r="G5" s="118"/>
      <c r="H5" s="118"/>
      <c r="I5" s="6"/>
      <c r="J5" s="6"/>
    </row>
    <row r="7" spans="2:3" ht="15">
      <c r="B7" s="225" t="s">
        <v>158</v>
      </c>
      <c r="C7" s="216"/>
    </row>
    <row r="8" spans="2:5" ht="15">
      <c r="B8" s="226" t="s">
        <v>197</v>
      </c>
      <c r="C8" s="227"/>
      <c r="D8" s="227"/>
      <c r="E8" s="227"/>
    </row>
    <row r="9" spans="2:5" ht="15">
      <c r="B9" s="228" t="s">
        <v>196</v>
      </c>
      <c r="C9" s="173"/>
      <c r="D9" s="173"/>
      <c r="E9" s="173"/>
    </row>
    <row r="11" ht="15">
      <c r="B11" s="121" t="s">
        <v>159</v>
      </c>
    </row>
    <row r="12" spans="2:3" ht="15">
      <c r="B12" s="120" t="s">
        <v>216</v>
      </c>
      <c r="C12" s="120"/>
    </row>
    <row r="13" spans="2:3" ht="15">
      <c r="B13" s="120"/>
      <c r="C13" s="120"/>
    </row>
    <row r="14" spans="2:3" ht="15">
      <c r="B14" s="120" t="s">
        <v>135</v>
      </c>
      <c r="C14" s="120"/>
    </row>
    <row r="15" spans="2:3" ht="15">
      <c r="B15" s="121" t="s">
        <v>136</v>
      </c>
      <c r="C15" s="120"/>
    </row>
    <row r="16" spans="2:3" ht="15">
      <c r="B16" s="120" t="s">
        <v>137</v>
      </c>
      <c r="C16" s="120"/>
    </row>
    <row r="17" spans="2:3" ht="15">
      <c r="B17" s="120" t="s">
        <v>231</v>
      </c>
      <c r="C17" s="120"/>
    </row>
    <row r="18" spans="2:3" ht="15">
      <c r="B18" s="120" t="s">
        <v>138</v>
      </c>
      <c r="C18" s="120"/>
    </row>
    <row r="19" spans="2:3" ht="15">
      <c r="B19" s="120" t="s">
        <v>232</v>
      </c>
      <c r="C19" s="120"/>
    </row>
    <row r="20" spans="2:3" ht="15">
      <c r="B20" s="120" t="s">
        <v>217</v>
      </c>
      <c r="C20" s="120"/>
    </row>
    <row r="21" spans="2:3" ht="15">
      <c r="B21" s="120" t="s">
        <v>139</v>
      </c>
      <c r="C21" s="120"/>
    </row>
    <row r="22" spans="2:3" ht="15">
      <c r="B22" s="120"/>
      <c r="C22" s="120"/>
    </row>
    <row r="23" spans="2:3" ht="15">
      <c r="B23" s="120" t="s">
        <v>143</v>
      </c>
      <c r="C23" s="120"/>
    </row>
    <row r="24" spans="2:3" ht="15">
      <c r="B24" s="120"/>
      <c r="C24" s="120"/>
    </row>
    <row r="25" spans="2:3" ht="15">
      <c r="B25" s="121" t="s">
        <v>140</v>
      </c>
      <c r="C25" s="120"/>
    </row>
    <row r="26" spans="2:3" ht="15">
      <c r="B26" s="120" t="s">
        <v>147</v>
      </c>
      <c r="C26" s="120"/>
    </row>
    <row r="27" spans="2:3" ht="15">
      <c r="B27" s="120" t="s">
        <v>146</v>
      </c>
      <c r="C27" s="120"/>
    </row>
    <row r="28" spans="2:3" ht="15">
      <c r="B28" s="120"/>
      <c r="C28" s="120"/>
    </row>
    <row r="29" spans="2:3" ht="15">
      <c r="B29" s="121" t="s">
        <v>141</v>
      </c>
      <c r="C29" s="120"/>
    </row>
    <row r="30" spans="2:3" ht="15">
      <c r="B30" s="120" t="s">
        <v>142</v>
      </c>
      <c r="C30" s="120"/>
    </row>
    <row r="31" spans="2:3" ht="15">
      <c r="B31" s="120"/>
      <c r="C31" s="120"/>
    </row>
    <row r="32" spans="2:3" ht="15">
      <c r="B32" s="120" t="s">
        <v>144</v>
      </c>
      <c r="C32" s="120"/>
    </row>
    <row r="34" ht="15">
      <c r="B34" s="117" t="s">
        <v>160</v>
      </c>
    </row>
    <row r="36" ht="15">
      <c r="B36" s="85" t="s">
        <v>145</v>
      </c>
    </row>
    <row r="37" ht="15">
      <c r="B37" s="85"/>
    </row>
    <row r="38" spans="4:5" ht="15">
      <c r="D38" s="40" t="s">
        <v>72</v>
      </c>
      <c r="E38" s="40" t="s">
        <v>73</v>
      </c>
    </row>
    <row r="39" spans="4:5" ht="15">
      <c r="D39" s="41" t="s">
        <v>109</v>
      </c>
      <c r="E39" s="41" t="s">
        <v>109</v>
      </c>
    </row>
    <row r="40" ht="15">
      <c r="B40" s="85" t="s">
        <v>110</v>
      </c>
    </row>
    <row r="41" ht="15">
      <c r="B41" s="85" t="s">
        <v>111</v>
      </c>
    </row>
    <row r="42" ht="15">
      <c r="B42" s="85" t="s">
        <v>112</v>
      </c>
    </row>
    <row r="43" spans="2:5" ht="15">
      <c r="B43" s="85" t="s">
        <v>113</v>
      </c>
      <c r="D43" s="131">
        <v>613</v>
      </c>
      <c r="E43" s="131">
        <v>1234</v>
      </c>
    </row>
  </sheetData>
  <sheetProtection/>
  <mergeCells count="6">
    <mergeCell ref="B7:C7"/>
    <mergeCell ref="B8:E8"/>
    <mergeCell ref="B9:E9"/>
    <mergeCell ref="B2:E2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&amp;R&amp;"Arial,Bold"-12-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0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4.140625" style="0" customWidth="1"/>
    <col min="12" max="12" width="2.421875" style="0" customWidth="1"/>
  </cols>
  <sheetData>
    <row r="2" ht="15">
      <c r="E2" s="124" t="s">
        <v>162</v>
      </c>
    </row>
    <row r="3" ht="15">
      <c r="E3" s="125"/>
    </row>
    <row r="4" ht="15">
      <c r="D4" s="124" t="s">
        <v>163</v>
      </c>
    </row>
    <row r="5" ht="15">
      <c r="B5" s="125"/>
    </row>
    <row r="6" ht="15">
      <c r="B6" s="125"/>
    </row>
    <row r="7" ht="15">
      <c r="B7" s="126" t="s">
        <v>228</v>
      </c>
    </row>
    <row r="8" ht="15">
      <c r="B8" s="126" t="s">
        <v>218</v>
      </c>
    </row>
    <row r="9" ht="15">
      <c r="B9" s="126"/>
    </row>
    <row r="10" ht="15.75">
      <c r="B10" s="127" t="s">
        <v>164</v>
      </c>
    </row>
    <row r="11" ht="15">
      <c r="B11" s="126" t="s">
        <v>165</v>
      </c>
    </row>
    <row r="12" ht="15">
      <c r="B12" s="126" t="s">
        <v>166</v>
      </c>
    </row>
    <row r="13" ht="15">
      <c r="B13" s="126" t="s">
        <v>219</v>
      </c>
    </row>
    <row r="14" ht="15">
      <c r="B14" s="126"/>
    </row>
    <row r="15" ht="15">
      <c r="B15" s="126"/>
    </row>
    <row r="16" ht="15">
      <c r="B16" s="126" t="s">
        <v>167</v>
      </c>
    </row>
    <row r="17" ht="15">
      <c r="B17" s="128" t="s">
        <v>168</v>
      </c>
    </row>
    <row r="18" ht="15">
      <c r="B18" s="128" t="s">
        <v>169</v>
      </c>
    </row>
    <row r="19" ht="15">
      <c r="B19" s="128" t="s">
        <v>170</v>
      </c>
    </row>
    <row r="20" ht="15">
      <c r="B20" s="128" t="s">
        <v>171</v>
      </c>
    </row>
    <row r="21" ht="15">
      <c r="B21" s="128"/>
    </row>
    <row r="22" ht="15">
      <c r="B22" s="128"/>
    </row>
    <row r="23" ht="15.75">
      <c r="B23" s="127" t="s">
        <v>172</v>
      </c>
    </row>
    <row r="24" ht="15">
      <c r="B24" s="126" t="s">
        <v>173</v>
      </c>
    </row>
    <row r="25" ht="15">
      <c r="B25" s="129" t="s">
        <v>174</v>
      </c>
    </row>
    <row r="26" ht="15">
      <c r="B26" s="129" t="s">
        <v>175</v>
      </c>
    </row>
    <row r="27" ht="15">
      <c r="B27" s="129" t="s">
        <v>176</v>
      </c>
    </row>
    <row r="28" ht="15">
      <c r="B28" s="126" t="s">
        <v>177</v>
      </c>
    </row>
    <row r="29" ht="15">
      <c r="B29" s="126" t="s">
        <v>178</v>
      </c>
    </row>
    <row r="30" ht="15">
      <c r="B30" s="126"/>
    </row>
    <row r="31" ht="15">
      <c r="B31" s="126"/>
    </row>
    <row r="32" ht="15.75">
      <c r="B32" s="127" t="s">
        <v>179</v>
      </c>
    </row>
    <row r="33" ht="15">
      <c r="B33" s="126" t="s">
        <v>180</v>
      </c>
    </row>
    <row r="34" ht="15">
      <c r="B34" s="126"/>
    </row>
    <row r="35" ht="15">
      <c r="B35" s="126" t="s">
        <v>181</v>
      </c>
    </row>
    <row r="36" ht="15">
      <c r="B36" s="128" t="s">
        <v>182</v>
      </c>
    </row>
    <row r="37" ht="15">
      <c r="B37" s="128" t="s">
        <v>183</v>
      </c>
    </row>
    <row r="38" ht="15">
      <c r="B38" s="128" t="s">
        <v>184</v>
      </c>
    </row>
    <row r="39" ht="15">
      <c r="B39" s="126" t="s">
        <v>185</v>
      </c>
    </row>
    <row r="40" ht="15">
      <c r="B40" s="126" t="s">
        <v>186</v>
      </c>
    </row>
    <row r="41" ht="15">
      <c r="B41" s="126" t="s">
        <v>187</v>
      </c>
    </row>
    <row r="42" ht="15">
      <c r="B42" s="126"/>
    </row>
    <row r="43" spans="2:3" ht="15">
      <c r="B43" s="125" t="s">
        <v>188</v>
      </c>
      <c r="C43" s="9" t="s">
        <v>189</v>
      </c>
    </row>
    <row r="44" ht="15">
      <c r="B44" s="125"/>
    </row>
    <row r="45" spans="2:3" ht="15">
      <c r="B45" s="125" t="s">
        <v>190</v>
      </c>
      <c r="C45" s="9" t="s">
        <v>191</v>
      </c>
    </row>
    <row r="46" spans="2:3" ht="15">
      <c r="B46" s="125"/>
      <c r="C46" s="9" t="s">
        <v>192</v>
      </c>
    </row>
    <row r="47" spans="2:3" ht="15">
      <c r="B47" s="125"/>
      <c r="C47" s="9" t="s">
        <v>193</v>
      </c>
    </row>
    <row r="48" spans="2:3" ht="15">
      <c r="B48" s="125"/>
      <c r="C48" s="9" t="s">
        <v>194</v>
      </c>
    </row>
    <row r="49" ht="15">
      <c r="B49" s="125"/>
    </row>
    <row r="50" spans="2:3" ht="15">
      <c r="B50" s="125" t="s">
        <v>195</v>
      </c>
      <c r="C50" s="130" t="s">
        <v>252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Footer>&amp;R&amp;"Arial,Bold"-13-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Dinkenor</dc:creator>
  <cp:keywords/>
  <dc:description/>
  <cp:lastModifiedBy>Andrew Dinkenor</cp:lastModifiedBy>
  <cp:lastPrinted>2011-04-18T13:14:53Z</cp:lastPrinted>
  <dcterms:created xsi:type="dcterms:W3CDTF">2010-03-29T13:02:30Z</dcterms:created>
  <dcterms:modified xsi:type="dcterms:W3CDTF">2011-04-18T13:19:42Z</dcterms:modified>
  <cp:category/>
  <cp:version/>
  <cp:contentType/>
  <cp:contentStatus/>
</cp:coreProperties>
</file>